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namedSheetViews/namedSheetView1.xml" ContentType="application/vnd.ms-excel.namedsheetviews+xml"/>
  <Override PartName="/xl/tables/table5.xml" ContentType="application/vnd.openxmlformats-officedocument.spreadsheetml.table+xml"/>
  <Override PartName="/xl/namedSheetViews/namedSheetView2.xml" ContentType="application/vnd.ms-excel.namedsheetviews+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2.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Maryia.haworth\OneDrive - Infrastructure NSW\Desktop\"/>
    </mc:Choice>
  </mc:AlternateContent>
  <xr:revisionPtr revIDLastSave="0" documentId="13_ncr:1_{D43E76BE-DFE7-4023-AD31-9FAF37262943}" xr6:coauthVersionLast="47" xr6:coauthVersionMax="47" xr10:uidLastSave="{00000000-0000-0000-0000-000000000000}"/>
  <workbookProtection workbookAlgorithmName="SHA-512" workbookHashValue="HHltmIY9dYUTJo2L2hT78uLclZx0DjzgZWVorUqa2G8YyhGyJM8xe5sR2GEZWgsT8SxPC36CocHxfhhAkKcwUw==" workbookSaltValue="PkjcKfSwB3Lv+sNiD7p3IQ==" workbookSpinCount="100000" lockStructure="1"/>
  <bookViews>
    <workbookView xWindow="-120" yWindow="-120" windowWidth="29040" windowHeight="15840" tabRatio="795" xr2:uid="{05EBF345-8705-40E1-8331-F11C1C931DDE}"/>
  </bookViews>
  <sheets>
    <sheet name="Introduction" sheetId="1" r:id="rId1"/>
    <sheet name="Summary of EF sources" sheetId="19" state="hidden" r:id="rId2"/>
    <sheet name="1.1 Product Stage EFs" sheetId="18" r:id="rId3"/>
    <sheet name="1.2 Transport EFs" sheetId="3" r:id="rId4"/>
    <sheet name="1.3 Energy EFs and Conversions" sheetId="5" r:id="rId5"/>
    <sheet name="1.4 Land Use EFs" sheetId="24" r:id="rId6"/>
    <sheet name="1.5 Waste treatment EFs" sheetId="23" r:id="rId7"/>
    <sheet name="1.6 Concrete EF calculator" sheetId="25" r:id="rId8"/>
    <sheet name="2.1 Benchmarks - physical unit" sheetId="8" r:id="rId9"/>
    <sheet name="2.2 Benchmarks - material spend" sheetId="10" r:id="rId10"/>
    <sheet name="3.1 Transport distances" sheetId="20" r:id="rId11"/>
    <sheet name="3.2 Wastage and EOL rates" sheetId="21" r:id="rId12"/>
  </sheets>
  <definedNames>
    <definedName name="_xlnm._FilterDatabase" localSheetId="2" hidden="1">'1.1 Product Stage EFs'!$A$5:$K$208</definedName>
    <definedName name="_xlnm._FilterDatabase" localSheetId="10" hidden="1">'3.1 Transport distances'!$A$5:$F$23</definedName>
    <definedName name="_xlnm._FilterDatabase" localSheetId="11" hidden="1">'3.2 Wastage and EOL rates'!$A$5:$G$21</definedName>
    <definedName name="_xlnm._FilterDatabase" localSheetId="1" hidden="1">'Summary of EF sources'!$A$1:$B$1</definedName>
    <definedName name="print_SF">_xlfn.LAMBDA(_xlpm.x,IF(_xlpm.x&lt;&gt;"",_xlfn.LET(_xlpm.orig_value,IFERROR(ROUND(_xlpm.x,3-(1+INT(LOG10(ABS(_xlpm.x))))),0),IF(_xlpm.orig_value=0,TEXT(0,"0"),IF(ABS(_xlpm.orig_value)&gt;=100000,TEXT(_xlpm.orig_value,"0.00E+00"),IF(ABS(_xlpm.orig_value)&gt;=100,TEXT(_xlpm.orig_value,"#,##"),IF(ABS(_xlpm.orig_value)&gt;=10,TEXT(_xlpm.orig_value,"#,##0.0"),IF(ABS(_xlpm.orig_value)&gt;=1,TEXT(_xlpm.orig_value,"#,##0.00"),IF(ABS(_xlpm.orig_value)&gt;=0.1,TEXT(_xlpm.orig_value,"0.000"),IF(ABS(_xlpm.orig_value)&gt;=0.01,TEXT(_xlpm.orig_value,"0.0000"),IF(ABS(_xlpm.orig_value)&gt;=0.001,TEXT(_xlpm.orig_value,"0.00000"),TEXT(_xlpm.orig_value,"0.00E+00")))))))))),""))</definedName>
    <definedName name="Z_99A28103_7007_418B_9D7F_D2D3CBFA05ED_.wvu.Cols" localSheetId="2" hidden="1">'1.1 Product Stage EFs'!#REF!</definedName>
    <definedName name="Z_99A28103_7007_418B_9D7F_D2D3CBFA05ED_.wvu.FilterData" localSheetId="2" hidden="1">'1.1 Product Stage EFs'!$A$5:$K$208</definedName>
    <definedName name="Z_99A28103_7007_418B_9D7F_D2D3CBFA05ED_.wvu.FilterData" localSheetId="10" hidden="1">'3.1 Transport distances'!$A$5:$F$23</definedName>
    <definedName name="Z_99A28103_7007_418B_9D7F_D2D3CBFA05ED_.wvu.FilterData" localSheetId="11" hidden="1">'3.2 Wastage and EOL rates'!$A$5:$G$21</definedName>
    <definedName name="Z_99A28103_7007_418B_9D7F_D2D3CBFA05ED_.wvu.FilterData" localSheetId="1" hidden="1">'Summary of EF sources'!$A$1:$B$1</definedName>
  </definedNames>
  <calcPr calcId="191028"/>
  <customWorkbookViews>
    <customWorkbookView name="Final_view" guid="{99A28103-7007-418B-9D7F-D2D3CBFA05ED}" xWindow="1154" windowWidth="1406" windowHeight="104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0" l="1"/>
  <c r="B54" i="25"/>
  <c r="C54" i="25"/>
  <c r="D54" i="25"/>
  <c r="B53" i="25"/>
  <c r="C53" i="25"/>
  <c r="D53" i="25"/>
  <c r="B52" i="25"/>
  <c r="C52" i="25"/>
  <c r="D52" i="25"/>
  <c r="B24" i="25"/>
  <c r="B37" i="25" s="1"/>
  <c r="B29" i="25"/>
  <c r="D37" i="25" l="1"/>
  <c r="C31" i="25" l="1"/>
  <c r="C30" i="25"/>
  <c r="C29" i="25"/>
  <c r="C28" i="25"/>
  <c r="C26" i="25"/>
  <c r="C24" i="25"/>
  <c r="B73" i="25"/>
  <c r="C73" i="25"/>
  <c r="D73" i="25"/>
  <c r="B74" i="25"/>
  <c r="C74" i="25"/>
  <c r="D74" i="25"/>
  <c r="E81" i="25"/>
  <c r="E82" i="25"/>
  <c r="E83" i="25"/>
  <c r="E84" i="25"/>
  <c r="E85" i="25"/>
  <c r="E86" i="25"/>
  <c r="E80" i="25" l="1"/>
  <c r="D88" i="25"/>
  <c r="E88" i="25" s="1"/>
  <c r="D87" i="25"/>
  <c r="E87" i="25" s="1"/>
  <c r="C61" i="25"/>
  <c r="D61" i="25"/>
  <c r="C51" i="25"/>
  <c r="D51" i="25"/>
  <c r="B51" i="25"/>
  <c r="B56" i="25"/>
  <c r="C56" i="25"/>
  <c r="D56" i="25"/>
  <c r="B57" i="25"/>
  <c r="C57" i="25"/>
  <c r="D57" i="25"/>
  <c r="B58" i="25"/>
  <c r="C58" i="25"/>
  <c r="D58" i="25"/>
  <c r="C55" i="25"/>
  <c r="D55" i="25"/>
  <c r="B55" i="25"/>
  <c r="C38" i="25"/>
  <c r="D38" i="25"/>
  <c r="C40" i="25"/>
  <c r="D40" i="25"/>
  <c r="C45" i="25"/>
  <c r="D45" i="25"/>
  <c r="C46" i="25"/>
  <c r="D46" i="25"/>
  <c r="C47" i="25"/>
  <c r="D47" i="25"/>
  <c r="B38" i="25"/>
  <c r="B40" i="25"/>
  <c r="B45" i="25"/>
  <c r="B46" i="25"/>
  <c r="B47" i="25"/>
  <c r="B31" i="25"/>
  <c r="C44" i="25" s="1"/>
  <c r="B26" i="25"/>
  <c r="B28" i="25"/>
  <c r="B41" i="25" s="1"/>
  <c r="B42" i="25"/>
  <c r="B30" i="25"/>
  <c r="B43" i="25" s="1"/>
  <c r="C15" i="20"/>
  <c r="E89" i="25" l="1"/>
  <c r="B69" i="25"/>
  <c r="C39" i="25"/>
  <c r="B39" i="25"/>
  <c r="B70" i="25"/>
  <c r="C70" i="25"/>
  <c r="D70" i="25"/>
  <c r="D65" i="25"/>
  <c r="C65" i="25"/>
  <c r="B65" i="25"/>
  <c r="C69" i="25"/>
  <c r="D69" i="25"/>
  <c r="C68" i="25"/>
  <c r="B68" i="25"/>
  <c r="D68" i="25"/>
  <c r="B66" i="25"/>
  <c r="C66" i="25"/>
  <c r="D66" i="25"/>
  <c r="C72" i="25"/>
  <c r="B72" i="25"/>
  <c r="D72" i="25"/>
  <c r="B71" i="25"/>
  <c r="C71" i="25"/>
  <c r="D71" i="25"/>
  <c r="B67" i="25"/>
  <c r="C67" i="25"/>
  <c r="D67" i="25"/>
  <c r="B75" i="25"/>
  <c r="C75" i="25"/>
  <c r="D75" i="25"/>
  <c r="D41" i="25"/>
  <c r="C41" i="25"/>
  <c r="C42" i="25"/>
  <c r="D39" i="25"/>
  <c r="C43" i="25"/>
  <c r="C37" i="25"/>
  <c r="D42" i="25"/>
  <c r="B44" i="25"/>
  <c r="D43" i="25"/>
  <c r="D44" i="25"/>
  <c r="C22" i="5"/>
  <c r="C21" i="5"/>
  <c r="C18" i="5"/>
  <c r="C76" i="25" l="1"/>
  <c r="D48" i="25"/>
  <c r="D19" i="25" s="1"/>
  <c r="B48" i="25"/>
  <c r="D76" i="25"/>
  <c r="C48" i="25"/>
  <c r="C19" i="25" s="1"/>
  <c r="B76" i="25"/>
  <c r="C17" i="5"/>
  <c r="B19" i="25" l="1"/>
  <c r="B14" i="19"/>
  <c r="B11" i="19"/>
  <c r="B6" i="19"/>
  <c r="C16" i="5" l="1"/>
  <c r="B13" i="19" l="1"/>
  <c r="B5" i="19"/>
  <c r="B12" i="19"/>
  <c r="B10" i="19"/>
  <c r="B9" i="19"/>
  <c r="B8" i="19"/>
  <c r="B7" i="19"/>
  <c r="B4" i="19"/>
  <c r="B3" i="19"/>
  <c r="B2" i="19" l="1"/>
  <c r="B16" i="19" s="1"/>
</calcChain>
</file>

<file path=xl/sharedStrings.xml><?xml version="1.0" encoding="utf-8"?>
<sst xmlns="http://schemas.openxmlformats.org/spreadsheetml/2006/main" count="2718" uniqueCount="825">
  <si>
    <t>NSW Government</t>
  </si>
  <si>
    <t>Embodied Carbon Databook</t>
  </si>
  <si>
    <r>
      <t xml:space="preserve">Accompanies the </t>
    </r>
    <r>
      <rPr>
        <i/>
        <sz val="10"/>
        <color theme="1"/>
        <rFont val="Public Sans Light"/>
      </rPr>
      <t xml:space="preserve">Embodied Carbon Measurement for Infrastructure - Technical Guidance </t>
    </r>
    <r>
      <rPr>
        <sz val="10"/>
        <color theme="1"/>
        <rFont val="Public Sans Light"/>
      </rPr>
      <t>(Measurement Guidance)</t>
    </r>
  </si>
  <si>
    <t>https://www.infrastructure.nsw.gov.au/media/ak2o0bqg/decarbonising-infrastructure-delivery-measurement-guidance.pdf</t>
  </si>
  <si>
    <t>Publication date:</t>
  </si>
  <si>
    <t>Version:</t>
  </si>
  <si>
    <t>Index for navigation</t>
  </si>
  <si>
    <t>Tab name</t>
  </si>
  <si>
    <t>Description</t>
  </si>
  <si>
    <t>Relevant reporting modules</t>
  </si>
  <si>
    <t>1. Default emission factors</t>
  </si>
  <si>
    <t>1.1 Product Stage EFs</t>
  </si>
  <si>
    <t>Default emission factors for the product stage</t>
  </si>
  <si>
    <t>A1-A3</t>
  </si>
  <si>
    <t>1.2 Transport EFs</t>
  </si>
  <si>
    <t>Default emission factors for the transport stage</t>
  </si>
  <si>
    <t>A4</t>
  </si>
  <si>
    <t>1.3 Energy Efs and Conversions</t>
  </si>
  <si>
    <t>Default energy emission factors and associated fuel standard conversion factors</t>
  </si>
  <si>
    <t>A5</t>
  </si>
  <si>
    <t>1.4 Land use EFs</t>
  </si>
  <si>
    <t>Default land use emission factors</t>
  </si>
  <si>
    <t>1.5 Waste treatment EFs</t>
  </si>
  <si>
    <t>Waste treatment emission factors</t>
  </si>
  <si>
    <t>A5 and C1-C4</t>
  </si>
  <si>
    <t>1.6 Concrete EF calculator </t>
  </si>
  <si>
    <t>Calculator to determine default concrete emission factors based on a known mix design </t>
  </si>
  <si>
    <t>A1-A3 </t>
  </si>
  <si>
    <t>2. Asset-level carbon intensity benchmarks</t>
  </si>
  <si>
    <t>2.1 Benchmarks - physical unit</t>
  </si>
  <si>
    <t>Emission intensities based on asset typecast unit where available (i.e., GFA and kW)</t>
  </si>
  <si>
    <t>A1-A5</t>
  </si>
  <si>
    <t>2.2 Benchmarks - material spend</t>
  </si>
  <si>
    <t>Emission intensities based on material spend</t>
  </si>
  <si>
    <t>3. Default calculation assumptions</t>
  </si>
  <si>
    <t>3.1 Transport Distances</t>
  </si>
  <si>
    <t>Default transport distance assumptions for the transport of materials and waste</t>
  </si>
  <si>
    <t>A4-A5</t>
  </si>
  <si>
    <t>3.2 Wastage and EOL rates</t>
  </si>
  <si>
    <t>Default assumptions for waste generation during construction and construction waste treatment assumptions</t>
  </si>
  <si>
    <t>A4 and C1-C4</t>
  </si>
  <si>
    <t>Source</t>
  </si>
  <si>
    <t>Count of EFs by source</t>
  </si>
  <si>
    <t>NABERS National Emission Factor Database</t>
  </si>
  <si>
    <t>AusLCI 1.42</t>
  </si>
  <si>
    <t>AusLCI Shadow Database</t>
  </si>
  <si>
    <t>TfNSW to provide</t>
  </si>
  <si>
    <t>NABERS to provide</t>
  </si>
  <si>
    <t>ICE V 2.0</t>
  </si>
  <si>
    <t>ICM Database</t>
  </si>
  <si>
    <t>ICE V 3.0</t>
  </si>
  <si>
    <t>N/A</t>
  </si>
  <si>
    <r>
      <t>Refer to TfNSW ECCL</t>
    </r>
    <r>
      <rPr>
        <vertAlign val="superscript"/>
        <sz val="10"/>
        <color theme="1"/>
        <rFont val="Public Sans Light"/>
      </rPr>
      <t>1</t>
    </r>
  </si>
  <si>
    <t>Combination of Consistuent Materials</t>
  </si>
  <si>
    <t>EPD (Transport for NSW Carbon Tool &amp; ECCL)</t>
  </si>
  <si>
    <t>EPD for Hot Rolled Structural and Rail - S-P-01547 Version 1.2</t>
  </si>
  <si>
    <t>Total</t>
  </si>
  <si>
    <t>User guidance</t>
  </si>
  <si>
    <t>Table 1.1 Default emission factors for the product stage (A1-A3)</t>
  </si>
  <si>
    <t>Higher-level category</t>
  </si>
  <si>
    <t>Material/product sub-category</t>
  </si>
  <si>
    <t>Material/product name</t>
  </si>
  <si>
    <t>Unit</t>
  </si>
  <si>
    <t>Emission factor type
(INSW hierarchy)</t>
  </si>
  <si>
    <t>Aggregate</t>
  </si>
  <si>
    <t>Ballast</t>
  </si>
  <si>
    <t>tonne</t>
  </si>
  <si>
    <t>2.44*</t>
  </si>
  <si>
    <r>
      <t>tonnes/m</t>
    </r>
    <r>
      <rPr>
        <vertAlign val="superscript"/>
        <sz val="10"/>
        <color theme="1"/>
        <rFont val="Public Sans Light"/>
      </rPr>
      <t>3</t>
    </r>
  </si>
  <si>
    <t>3 - Generic emission factor from database</t>
  </si>
  <si>
    <t>Crushed Limestone</t>
  </si>
  <si>
    <t>Crushed Rock</t>
  </si>
  <si>
    <t>Crushed Slag Aggregate</t>
  </si>
  <si>
    <t>General Fill</t>
  </si>
  <si>
    <t>General Sand</t>
  </si>
  <si>
    <t>Gravel</t>
  </si>
  <si>
    <t>Recycled Crushed Concrete/Masonry</t>
  </si>
  <si>
    <t>Stabilised sand</t>
  </si>
  <si>
    <t>Sand used as fill or for stabilsation purposes, including various rates of stabliser inclusion from 7% to 25%</t>
  </si>
  <si>
    <t>m³</t>
  </si>
  <si>
    <t>kg/m³</t>
  </si>
  <si>
    <t>2 - Industry average emission factor</t>
  </si>
  <si>
    <t>Aluminium</t>
  </si>
  <si>
    <t>Aluminium - extruded</t>
  </si>
  <si>
    <t>Extruded aluminium - anodised</t>
  </si>
  <si>
    <t>Extruded aluminium - powder coated</t>
  </si>
  <si>
    <t>Extruded aluminium - uncoated</t>
  </si>
  <si>
    <t>Building Envelope</t>
  </si>
  <si>
    <t>Cladding/roofing</t>
  </si>
  <si>
    <t>kg</t>
  </si>
  <si>
    <t>Concrete roof tiles</t>
  </si>
  <si>
    <t>Fibre cement board</t>
  </si>
  <si>
    <t>m²</t>
  </si>
  <si>
    <t>kg/m²</t>
  </si>
  <si>
    <t>Glassfibre reinforced concrete cladding</t>
  </si>
  <si>
    <t>Curtain wall</t>
  </si>
  <si>
    <t>Determination of a generic curtain wall as described in material category column. Includes glass, framing, thermal breaks, spandrel/cladding material and insulation in one sqm rate.</t>
  </si>
  <si>
    <t>External shading system</t>
  </si>
  <si>
    <t>Aluminium frame shading system</t>
  </si>
  <si>
    <t>Steel frame shading system</t>
  </si>
  <si>
    <t>Glass</t>
  </si>
  <si>
    <t>Glass (treated or untreated)</t>
  </si>
  <si>
    <t>Wall louvre system</t>
  </si>
  <si>
    <t xml:space="preserve">Aluminium louvre </t>
  </si>
  <si>
    <t>Windows &amp; doors</t>
  </si>
  <si>
    <t>Window - Aluminium frame  - Generic</t>
  </si>
  <si>
    <t>Building Internals</t>
  </si>
  <si>
    <t>Floors</t>
  </si>
  <si>
    <t>Access flooring</t>
  </si>
  <si>
    <t>Carpet flooring</t>
  </si>
  <si>
    <t>Hybrid flooring</t>
  </si>
  <si>
    <t>Laminate flooring</t>
  </si>
  <si>
    <t>Rubber flooring</t>
  </si>
  <si>
    <t>Vinyl flooring</t>
  </si>
  <si>
    <t>Fibre cement sheet</t>
  </si>
  <si>
    <t>MDF (Medium Density Fibreboard)</t>
  </si>
  <si>
    <t>Plasterboard</t>
  </si>
  <si>
    <t>Timber framing</t>
  </si>
  <si>
    <t>Pavements</t>
  </si>
  <si>
    <t>Pavers</t>
  </si>
  <si>
    <t>Stick-framed wall /ceiling system</t>
  </si>
  <si>
    <t>Wall ceiling Insulated Panel</t>
  </si>
  <si>
    <t>Structural insulated panels&gt;100mm</t>
  </si>
  <si>
    <t>Structural insulated panels≤100mm</t>
  </si>
  <si>
    <t>Roller doors</t>
  </si>
  <si>
    <t>Building Services</t>
  </si>
  <si>
    <t>Building and MEP services</t>
  </si>
  <si>
    <t>Escalator</t>
  </si>
  <si>
    <t>Lifts</t>
  </si>
  <si>
    <t>Lift (elevator) for 10+ floors</t>
  </si>
  <si>
    <t>kg/Unit</t>
  </si>
  <si>
    <t>Lift (elevator) for 4-10 floors</t>
  </si>
  <si>
    <t>Lift (elevator) for less than 4 floors</t>
  </si>
  <si>
    <t>Photovoltaic panels</t>
  </si>
  <si>
    <t>Photovoltaic panel (monocrystalline)</t>
  </si>
  <si>
    <t>Photovoltaic panel (polycrystalline)</t>
  </si>
  <si>
    <t>Cables</t>
  </si>
  <si>
    <t>Bare overhead cables</t>
  </si>
  <si>
    <t>Bare overhead cable, aluminium</t>
  </si>
  <si>
    <t>Bare overhead cable, copper</t>
  </si>
  <si>
    <t>Bare overhead cable, galvanised steel</t>
  </si>
  <si>
    <t>Bonding cables</t>
  </si>
  <si>
    <t>Bonding cable, tinned copper conductor, CPE sheathed</t>
  </si>
  <si>
    <t>AusLCI Shadow database</t>
  </si>
  <si>
    <t>Communication &amp; signalling cables</t>
  </si>
  <si>
    <t>Comms &amp; signalling cable, aluminium conductor(s)</t>
  </si>
  <si>
    <t>Comms &amp; signalling cable, copper conductor(s)</t>
  </si>
  <si>
    <t>Comms &amp; signalling cable, glass optical fibre</t>
  </si>
  <si>
    <t>Comms &amp; signalling cable, plastic optical fibre</t>
  </si>
  <si>
    <t>Cable conduit</t>
  </si>
  <si>
    <t>PVC conduit</t>
  </si>
  <si>
    <t>Power cables</t>
  </si>
  <si>
    <t>Power cables, aluminium conductor(s)</t>
  </si>
  <si>
    <t>Power cables, copper conductor(s)</t>
  </si>
  <si>
    <t>Concrete &amp; components</t>
  </si>
  <si>
    <t>Concrete components</t>
  </si>
  <si>
    <t>Coarse Aggregates</t>
  </si>
  <si>
    <t>Concrete production process</t>
  </si>
  <si>
    <t>Based on AusLCI 1.42 unit process inputs</t>
  </si>
  <si>
    <t>Fine Aggregates</t>
  </si>
  <si>
    <t>Fly ash</t>
  </si>
  <si>
    <t>General purpose cement</t>
  </si>
  <si>
    <t>GGBF slag</t>
  </si>
  <si>
    <t>Manufactured sand</t>
  </si>
  <si>
    <t>ICE V 4.0</t>
  </si>
  <si>
    <t>Mortar or screed (1:4 cement:sand mix) (Using CEM I cement)</t>
  </si>
  <si>
    <t>Polymer fibre reinforcement</t>
  </si>
  <si>
    <t>Portland Cement</t>
  </si>
  <si>
    <t>Recycled Aggregates</t>
  </si>
  <si>
    <t>Recycled plastic fibers</t>
  </si>
  <si>
    <t>Steel fibres for concrete reinforcement</t>
  </si>
  <si>
    <t>Steel used to reinforce concrete structures (bar, mesh, cages, fibre, strand etc.)</t>
  </si>
  <si>
    <t>Concrete in-situ</t>
  </si>
  <si>
    <t>Normal class: Concrete in-situ, &gt;10 MPa to ≤20 MPa</t>
  </si>
  <si>
    <t>Any concrete mix with a strength rating of 20 MPa or lower and greater than 10MPa</t>
  </si>
  <si>
    <t>Normal class: Concrete in-situ, &gt;20 MPa to ≤25 MPa</t>
  </si>
  <si>
    <t>Any concrete mix with a strength rating of 25 MPa or lower and greater than 20 MPa</t>
  </si>
  <si>
    <t>Normal class: Concrete in-situ, &gt;25 MPa to ≤32 MPa</t>
  </si>
  <si>
    <t>Any concrete mix with a strength rating of 32 MPa or lower and greater than 25 MPa</t>
  </si>
  <si>
    <t>Normal class: Concrete in-situ, &gt;32 MPa to ≤40 MPa</t>
  </si>
  <si>
    <t>Any concrete mix with a strength rating of 40 MPa or lower and greater than 32 MPa</t>
  </si>
  <si>
    <t>Normal class: Concrete in-situ, &gt;40 MPa to ≤50 MPa</t>
  </si>
  <si>
    <t>Any concrete mix with a strength rating of 50 MPa or lower and greater than 40 MPa</t>
  </si>
  <si>
    <t>Normal class: Concrete in-situ, &gt;50 MPa to ≤65 MPa</t>
  </si>
  <si>
    <t>Any concrete mix with a strength rating of 65 MPa or lower and greater than 50 MPa</t>
  </si>
  <si>
    <t>Normal class: Concrete in-situ, &gt;65 MPa to ≤80 MPa</t>
  </si>
  <si>
    <t>Any concrete mix with a strength rating of 80 MPa or lower and greater than 65 MPa</t>
  </si>
  <si>
    <t>Normal class: Concrete in-situ, &gt;80 MPa +</t>
  </si>
  <si>
    <t>Normal class: Concrete in-situ, ≤10 MPa</t>
  </si>
  <si>
    <t>Special class (transport): Concrete in situ B80 32-65MPa (various mixes)</t>
  </si>
  <si>
    <t>Refer to TfNSW ECCL**</t>
  </si>
  <si>
    <t>Special class (transport): Concrete in situ R83 R82 35MPa</t>
  </si>
  <si>
    <t>Precast concrete</t>
  </si>
  <si>
    <t>Reinforced Concrete Pipes</t>
  </si>
  <si>
    <t>Masonry</t>
  </si>
  <si>
    <t>Stone brick</t>
  </si>
  <si>
    <t>Paint</t>
  </si>
  <si>
    <t>Paint - solvent based</t>
  </si>
  <si>
    <t>Paint - Water based</t>
  </si>
  <si>
    <t>Asphalt</t>
  </si>
  <si>
    <t>TfNSW asphalt mixes</t>
  </si>
  <si>
    <t>General Asphalt</t>
  </si>
  <si>
    <t>Any asphalt mix</t>
  </si>
  <si>
    <t>Hot mix asphalt, &lt;2.5% virgin bitumen (&gt;60% RAP)</t>
  </si>
  <si>
    <t>Hot mix asphalt, 2.5-3.4% virgin bitumen (40-60% RAP)</t>
  </si>
  <si>
    <t>Hot mix asphalt, 3.5% virgin bitumen (40% RAP)</t>
  </si>
  <si>
    <t>Hot mix asphalt, 3.75% virgin bitumen (35% RAP)</t>
  </si>
  <si>
    <t>Hot mix asphalt, 4% virgin bitumen (30% RAP)</t>
  </si>
  <si>
    <t>Hot mix asphalt, 4.25% virgin bitumen (25% RAP)</t>
  </si>
  <si>
    <t>Hot mix asphalt, 4.5% virgin bitumen (20% RAP)</t>
  </si>
  <si>
    <t>Hot mix asphalt, 5% virgin bitumen (10% RAP)</t>
  </si>
  <si>
    <t>Hot mix asphalt, 5.25% virgin bitumen (5% RAP)</t>
  </si>
  <si>
    <t>Hot mix asphalt, standard mix, 5.5% virgin bitumen (0% RAP)</t>
  </si>
  <si>
    <t>Mastic Asphalt</t>
  </si>
  <si>
    <t>Warm mix asphalt, &lt;2.5% virgin bitumen (&gt;60% RAP)</t>
  </si>
  <si>
    <t>Warm mix asphalt, 2.5-3.4% virgin bitumen (40-60% RAP)</t>
  </si>
  <si>
    <t>Warm mix asphalt, 3.5% virgin bitumen (40% RAP)</t>
  </si>
  <si>
    <t>Warm mix asphalt, 3.75% virgin bitumen (35% RAP)</t>
  </si>
  <si>
    <t>Warm mix asphalt, 4% virgin bitumen (30% RAP)</t>
  </si>
  <si>
    <t>Warm mix asphalt, 4.25% virgin bitumen (25% RAP)</t>
  </si>
  <si>
    <t>Warm mix asphalt, 4.5% virgin bitumen (20% RAP)</t>
  </si>
  <si>
    <t>Warm mix asphalt, 4.75% virgin bitumen (15% RAP)</t>
  </si>
  <si>
    <t>Warm mix asphalt, 5% virgin bitumen (10% RAP)</t>
  </si>
  <si>
    <t>Warm mix asphalt, 5.25% virgin bitumen (5% RAP)</t>
  </si>
  <si>
    <t>Warm mix asphalt, standard mix, 5.5% virgin bitumen (0% RAP)</t>
  </si>
  <si>
    <t>Bitumen</t>
  </si>
  <si>
    <t>Foam Bitumen</t>
  </si>
  <si>
    <t>General Bitumen</t>
  </si>
  <si>
    <t>Polymer modified bitumen</t>
  </si>
  <si>
    <t>Rubberised Bitumen</t>
  </si>
  <si>
    <t>Pipes</t>
  </si>
  <si>
    <t>Ductile Iron Pipes</t>
  </si>
  <si>
    <t>Fibreglass pipe and tube</t>
  </si>
  <si>
    <t>Geopolymer pipes</t>
  </si>
  <si>
    <t>PE Pipes</t>
  </si>
  <si>
    <t>PP Pipes</t>
  </si>
  <si>
    <t>PVC Pipes</t>
  </si>
  <si>
    <t>Steel pipes</t>
  </si>
  <si>
    <t>Steel pipe and tube</t>
  </si>
  <si>
    <t>Polymer</t>
  </si>
  <si>
    <t xml:space="preserve">Plastic </t>
  </si>
  <si>
    <t>Glass fibre reinforced plastic (FRP)</t>
  </si>
  <si>
    <t>Polycarbonate sheet (e.g. danpalon)</t>
  </si>
  <si>
    <t>Rubbers</t>
  </si>
  <si>
    <t>Synthetic rubber, at plant</t>
  </si>
  <si>
    <t>Sealants and adhesives</t>
  </si>
  <si>
    <t>Resin Grout-Sikadur®-42 Grout Pal LE</t>
  </si>
  <si>
    <t>Sealants and adhesives - Epoxide Resin</t>
  </si>
  <si>
    <t>Thermoplasts</t>
  </si>
  <si>
    <t>high density polyethylene, average, at plant</t>
  </si>
  <si>
    <t>low density polyethylene, at plant</t>
  </si>
  <si>
    <t>Nylon 6, at plant</t>
  </si>
  <si>
    <t>Polycarbonate, at plant</t>
  </si>
  <si>
    <t>Polyethylene terephthalate, granulate, amorphous, at plant</t>
  </si>
  <si>
    <t>polypropylene, PP, at factory gate</t>
  </si>
  <si>
    <t>Polystyrene, expandable, at plant</t>
  </si>
  <si>
    <t>Polystyrene, general purpose, GPPS, at plant</t>
  </si>
  <si>
    <t>Polyvinylchloride, at regional storage</t>
  </si>
  <si>
    <t>Polyurethane, flexible foam, at plant</t>
  </si>
  <si>
    <t>Steel</t>
  </si>
  <si>
    <t>Reinforcing steel</t>
  </si>
  <si>
    <t>Bar &amp; mesh reinforcing steel</t>
  </si>
  <si>
    <t>Steel wire</t>
  </si>
  <si>
    <t>Domestic steel wire</t>
  </si>
  <si>
    <t>Cold rolled steel</t>
  </si>
  <si>
    <t>Hot rolled steel</t>
  </si>
  <si>
    <t xml:space="preserve">Hot rolled - galvanised structural steel (welded beam, columns, angles, plates, piles etc) </t>
  </si>
  <si>
    <t xml:space="preserve">Hot rolled - structural steel (welded beam, columns, angles, plates, piles etc) </t>
  </si>
  <si>
    <t xml:space="preserve">Steel </t>
  </si>
  <si>
    <t>Stainless steel</t>
  </si>
  <si>
    <t>Stainless steel (general)</t>
  </si>
  <si>
    <t xml:space="preserve">All stainless steel </t>
  </si>
  <si>
    <t>Steel rails</t>
  </si>
  <si>
    <t>Timber</t>
  </si>
  <si>
    <t>Timber (engineered)</t>
  </si>
  <si>
    <t>Glue laminated timber (GLT) and cross laminated timber (CLT) - hardwood</t>
  </si>
  <si>
    <t>Hardwood glue laminated timber (GLT) or cross laminated timber (CLT) including treated and untreated</t>
  </si>
  <si>
    <t>Glue laminated timber (GLT) and cross laminated timber (CLT) - softwood</t>
  </si>
  <si>
    <t>Softwood glue laminated timber (GLT) or cross laminated timber (CLT) including treated and untreated</t>
  </si>
  <si>
    <t>Laminated veer lumber</t>
  </si>
  <si>
    <t xml:space="preserve">Laminated veneer timber (LVL) including treated and untreated </t>
  </si>
  <si>
    <t>Oriented strand board</t>
  </si>
  <si>
    <t xml:space="preserve">Oriented strand board (OSB) </t>
  </si>
  <si>
    <t>Particleboard</t>
  </si>
  <si>
    <t xml:space="preserve">Particleboard including walling and flooring applications </t>
  </si>
  <si>
    <t>Plywood</t>
  </si>
  <si>
    <t>Timber weatherboards (softwood)</t>
  </si>
  <si>
    <t>Based on softwood timber used for weatherboards includes finger jointed, thermally modified timber, treated, untreated, surfaced, and sawn products</t>
  </si>
  <si>
    <t>Timber (sawn)</t>
  </si>
  <si>
    <t>Sawn hardwood</t>
  </si>
  <si>
    <t>Hardwood timber includes treated, untreated, dressed, and sawn products</t>
  </si>
  <si>
    <t>Sawn softwood</t>
  </si>
  <si>
    <t>Notes:</t>
  </si>
  <si>
    <t>* Densities for aggregates vary greatly based on the aggregate type (particle density) and it's state (e.g. bulk density loose as delivered or compacted). For more specific densities where aggregates are a materially significant part of the project, additional information should be sought from the projects engineering team or suppliers.</t>
  </si>
  <si>
    <t>**While underlying emission factors are provided in the above table, higher level transport-specific emission factors can be found in the Engineering Cost and Carbon Library.</t>
  </si>
  <si>
    <t>Default transport emission factors (A4)</t>
  </si>
  <si>
    <t>Recommended emission factors for the transport stage are provided in Table A2.2 below.</t>
  </si>
  <si>
    <t>Table 1.2 Default emission factors for the transport stage</t>
  </si>
  <si>
    <t>Transport mode</t>
  </si>
  <si>
    <t>Quantity</t>
  </si>
  <si>
    <t>Articulated Truck</t>
  </si>
  <si>
    <t>AusLCI 1.42 - Transport, truck, 28t, fleet average/AU U</t>
  </si>
  <si>
    <t>Concrete Agitator Truck</t>
  </si>
  <si>
    <t>Light Commercial Vehicles</t>
  </si>
  <si>
    <t>Rigid Truck</t>
  </si>
  <si>
    <t>AusLCI 1.42 - Transport, truck, 3,5-16t, fleet average/AU U</t>
  </si>
  <si>
    <t>Rail, Bulk Transport</t>
  </si>
  <si>
    <t>AusLCI 1.42 - Transport, freight, rail/AU U</t>
  </si>
  <si>
    <t>Shipping</t>
  </si>
  <si>
    <t>UK Government GHG Conversion Factors for Company Reporting (2024) - Cargo ship, general cargo, average</t>
  </si>
  <si>
    <t>Default energy emission factors (A5)</t>
  </si>
  <si>
    <t>Application</t>
  </si>
  <si>
    <t>Energy or Fuel combusted</t>
  </si>
  <si>
    <t>Electricity</t>
  </si>
  <si>
    <t>Residual mix factor</t>
  </si>
  <si>
    <r>
      <t>NGA 2024</t>
    </r>
    <r>
      <rPr>
        <vertAlign val="superscript"/>
        <sz val="10"/>
        <rFont val="Public Sans Light"/>
      </rPr>
      <t xml:space="preserve">a
</t>
    </r>
    <r>
      <rPr>
        <sz val="10"/>
        <rFont val="Public Sans Light"/>
      </rPr>
      <t>Grid emission factors will change over time.</t>
    </r>
    <r>
      <rPr>
        <vertAlign val="superscript"/>
        <sz val="10"/>
        <rFont val="Public Sans Light"/>
      </rPr>
      <t xml:space="preserve">b
</t>
    </r>
    <r>
      <rPr>
        <sz val="10"/>
        <rFont val="Public Sans Light"/>
      </rPr>
      <t>Scopes 2 and 3 have been added.
Intended to be used for all grid-purchased energy not covered by LGCs or GreenPower under a market-based approach</t>
    </r>
    <r>
      <rPr>
        <vertAlign val="superscript"/>
        <sz val="10"/>
        <rFont val="Public Sans Light"/>
      </rPr>
      <t>f</t>
    </r>
  </si>
  <si>
    <t>On-site renewable energy</t>
  </si>
  <si>
    <r>
      <t>CER 2024</t>
    </r>
    <r>
      <rPr>
        <vertAlign val="superscript"/>
        <sz val="10"/>
        <color theme="1"/>
        <rFont val="Public Sans Light"/>
      </rPr>
      <t>f</t>
    </r>
  </si>
  <si>
    <t>Off-site renewable energy (LGCs or GreenPower)</t>
  </si>
  <si>
    <t>Stationary</t>
  </si>
  <si>
    <t>Diesel combusted on site (Scopes 1 and 3)</t>
  </si>
  <si>
    <r>
      <t>NGA 2024</t>
    </r>
    <r>
      <rPr>
        <vertAlign val="superscript"/>
        <sz val="10"/>
        <color theme="1"/>
        <rFont val="Public Sans Light"/>
      </rPr>
      <t>a</t>
    </r>
    <r>
      <rPr>
        <sz val="10"/>
        <color theme="1"/>
        <rFont val="Public Sans Light"/>
        <family val="2"/>
      </rPr>
      <t xml:space="preserve">
Scopes 1 and 3 have been added.</t>
    </r>
  </si>
  <si>
    <t>Liquified petroleum gas (LPG) (Scopes 1 and 3)</t>
  </si>
  <si>
    <t>Petroleum based greases (Scopes 1 and 3)</t>
  </si>
  <si>
    <t>Gasoline/petrol (Scopes 1 and 3)</t>
  </si>
  <si>
    <t>Ethanol (Scopes 1 and 3)</t>
  </si>
  <si>
    <r>
      <t>Scope 1 NGA 2024</t>
    </r>
    <r>
      <rPr>
        <vertAlign val="superscript"/>
        <sz val="10"/>
        <color theme="1"/>
        <rFont val="Public Sans Light"/>
      </rPr>
      <t>a</t>
    </r>
    <r>
      <rPr>
        <sz val="10"/>
        <color theme="1"/>
        <rFont val="Public Sans Light"/>
        <family val="2"/>
      </rPr>
      <t xml:space="preserve">
Scope 3</t>
    </r>
    <r>
      <rPr>
        <vertAlign val="superscript"/>
        <sz val="10"/>
        <color theme="1"/>
        <rFont val="Public Sans Light"/>
      </rPr>
      <t>d</t>
    </r>
  </si>
  <si>
    <t>Biodiesel (Scopes 1 and 3)</t>
  </si>
  <si>
    <r>
      <t>Scope 1 NGA 2024</t>
    </r>
    <r>
      <rPr>
        <vertAlign val="superscript"/>
        <sz val="10"/>
        <color theme="1"/>
        <rFont val="Public Sans Light"/>
      </rPr>
      <t>a</t>
    </r>
    <r>
      <rPr>
        <sz val="10"/>
        <color theme="1"/>
        <rFont val="Public Sans Light"/>
        <family val="2"/>
      </rPr>
      <t xml:space="preserve">
Scope 3</t>
    </r>
    <r>
      <rPr>
        <vertAlign val="superscript"/>
        <sz val="10"/>
        <color theme="1"/>
        <rFont val="Public Sans Light"/>
      </rPr>
      <t>e</t>
    </r>
  </si>
  <si>
    <t>Cars and light commercial vehicles</t>
  </si>
  <si>
    <t>Gasoline (Scopes 1 and 3)</t>
  </si>
  <si>
    <r>
      <t>NGA 2024</t>
    </r>
    <r>
      <rPr>
        <vertAlign val="superscript"/>
        <sz val="10"/>
        <color theme="1"/>
        <rFont val="Public Sans Light"/>
      </rPr>
      <t>c</t>
    </r>
    <r>
      <rPr>
        <sz val="10"/>
        <color theme="1"/>
        <rFont val="Public Sans Light"/>
        <family val="2"/>
      </rPr>
      <t xml:space="preserve">
Scopes 1 and 3 have been added.</t>
    </r>
  </si>
  <si>
    <t>Diesel oil (Scopes 1 and 3)</t>
  </si>
  <si>
    <r>
      <t>Scope 1 NGA 2024</t>
    </r>
    <r>
      <rPr>
        <vertAlign val="superscript"/>
        <sz val="10"/>
        <color theme="1"/>
        <rFont val="Public Sans Light"/>
      </rPr>
      <t>c</t>
    </r>
    <r>
      <rPr>
        <sz val="10"/>
        <color theme="1"/>
        <rFont val="Public Sans Light"/>
        <family val="2"/>
      </rPr>
      <t xml:space="preserve">
Scope 3</t>
    </r>
    <r>
      <rPr>
        <vertAlign val="superscript"/>
        <sz val="10"/>
        <color theme="1"/>
        <rFont val="Public Sans Light"/>
      </rPr>
      <t>e</t>
    </r>
  </si>
  <si>
    <t>Renewable diesel (Scopes 1 and 3)</t>
  </si>
  <si>
    <t>Heavy duty vehicles</t>
  </si>
  <si>
    <t>Diesel oil - Euro iv or higher (Scopes 1 and 3)</t>
  </si>
  <si>
    <t>Diesel oil - Euro iii (Scopes 1 and 3)</t>
  </si>
  <si>
    <t>Diesel oil - Euro i (Scopes 1 and 3)</t>
  </si>
  <si>
    <t>a - Refer to fuel EF for stationary energy purposes from the latest Australian National Greenhouse Account Factors for updated emission factors: https://www.dcceew.gov.au/climate-change/publications/national-greenhouse-accounts-factors</t>
  </si>
  <si>
    <t>b - Refer to the latest Australian emissions projections by DCCEEW: https://www.dcceew.gov.au/climate-change/emissions-reporting/projecting-emissions</t>
  </si>
  <si>
    <t>f - Projects which are able to and those that are obligated to report under NGER must utilise the full market-based calculation formula outlined in the Clean Energy Regulators Voluntary Market-based Scope 2 Emissions Guideline: https://cer.gov.au/document/voluntary-market-based-scope-2-emissions-guideline</t>
  </si>
  <si>
    <t xml:space="preserve">    This is automated through some tools such as the TfNSW Carbon Tool and NABERS Embodied Carbon Rating Tool.</t>
  </si>
  <si>
    <t>Fuel standard conversions</t>
  </si>
  <si>
    <t>Standard conversions which are typically used during the carbon calculation process are provided in Table 1.3b below.
As it is common for emission factors to change over time, it is strongly encouraged that the latest version of the Australian NGA Factors is used when seeking emission factors. All editions can be found on the National Greenhouse Account Factors website (link below).</t>
  </si>
  <si>
    <t>https://www.dcceew.gov.au/climate-change/publications/national-greenhouse-accounts-factors</t>
  </si>
  <si>
    <r>
      <t>The table below has been adapted from and supersedes Table A2.5 from Appendix 2 in the</t>
    </r>
    <r>
      <rPr>
        <i/>
        <sz val="10"/>
        <rFont val="Public Sans Light"/>
      </rPr>
      <t xml:space="preserve"> Embodied Carbon Measurement for Infrastructure - Technical Guidance</t>
    </r>
    <r>
      <rPr>
        <sz val="10"/>
        <rFont val="Public Sans Light"/>
        <family val="2"/>
      </rPr>
      <t>.</t>
    </r>
  </si>
  <si>
    <t>Table 1.3b   Standard conversion factors</t>
  </si>
  <si>
    <t>Input/activity</t>
  </si>
  <si>
    <t>Diesel oil</t>
  </si>
  <si>
    <t>GJ/kL</t>
  </si>
  <si>
    <r>
      <t>NGA 2024</t>
    </r>
    <r>
      <rPr>
        <vertAlign val="superscript"/>
        <sz val="10"/>
        <color theme="1"/>
        <rFont val="Public Sans Light"/>
      </rPr>
      <t>a</t>
    </r>
  </si>
  <si>
    <t>Liquefied petroleum gas</t>
  </si>
  <si>
    <t>Petroleum based greases</t>
  </si>
  <si>
    <t>Gasoline</t>
  </si>
  <si>
    <t>Ethanol</t>
  </si>
  <si>
    <t>Biodiesel</t>
  </si>
  <si>
    <t>Renewable biodiesel</t>
  </si>
  <si>
    <t>Default land use emission factors (A5)</t>
  </si>
  <si>
    <r>
      <rPr>
        <sz val="10"/>
        <color rgb="FF0F1918"/>
        <rFont val="Public Sans Light"/>
      </rPr>
      <t xml:space="preserve">Default emission factors for land use change during the construction stage are provided in Table 1.4 below. These emission factors have been derived from the following sources:
</t>
    </r>
    <r>
      <rPr>
        <b/>
        <sz val="10"/>
        <color rgb="FF0F1918"/>
        <rFont val="Public Sans"/>
      </rPr>
      <t xml:space="preserve">•     </t>
    </r>
    <r>
      <rPr>
        <i/>
        <sz val="10"/>
        <color rgb="FF0F1918"/>
        <rFont val="Public Sans Light"/>
      </rPr>
      <t xml:space="preserve">Transport Authorities Greenhouse Group Greenhouse Gas Assessment Workbook for Road Projects
</t>
    </r>
    <r>
      <rPr>
        <b/>
        <sz val="10"/>
        <color rgb="FF0F1918"/>
        <rFont val="Public Sans"/>
      </rPr>
      <t xml:space="preserve">•     </t>
    </r>
    <r>
      <rPr>
        <sz val="10"/>
        <color rgb="FF0F1918"/>
        <rFont val="Public Sans Light"/>
      </rPr>
      <t xml:space="preserve">Journal articles.
</t>
    </r>
    <r>
      <rPr>
        <b/>
        <sz val="10"/>
        <color rgb="FF0F1918"/>
        <rFont val="Public Sans Light"/>
        <scheme val="minor"/>
      </rPr>
      <t>Street Trees</t>
    </r>
    <r>
      <rPr>
        <sz val="10"/>
        <color rgb="FF0F1918"/>
        <rFont val="Public Sans Light"/>
        <scheme val="minor"/>
      </rPr>
      <t xml:space="preserve">
If land clearing is limited to individual street trees and expected to be immaterial, this can be tested and justified using Street Tree emissions factors. The factors provided have been simplified to enable rapid materiality review but as such have high uncertainty ranges. 
Emissions vary based on either Diameter at Breast Height (DBH or D130) or D10. To simplify for estimating materiality, average ranges of tree sizes have been provided based on ranges in the TfNSW Biodiversity Policy (2022). Therefore, if the clearing of trees is determined to be a significant source (&gt;1%) either appropriate factors should be selected from the TAGG workbook classifications, or for larger projects with significant clearing a project specific FullCAM model or equivalent detailed investigations may be warranted.
The table below has been adapted from and supersedes the land use and land use change emission factors in Table A2.3 from Appendix 2 in the Embodied Carbon Measurement for Infrastructure - Technical Guidance.</t>
    </r>
  </si>
  <si>
    <t>Table 1.4   Default land use (A5) emission factors</t>
  </si>
  <si>
    <t>Land clearing –Vegetation Class A3</t>
  </si>
  <si>
    <t>TAGG Workbook (2013) Appendix E</t>
  </si>
  <si>
    <t>Land clearing –Vegetation Class A4</t>
  </si>
  <si>
    <t>Land clearing –Vegetation Class A5</t>
  </si>
  <si>
    <t>Land clearing –Vegetation Class A6</t>
  </si>
  <si>
    <t>Land clearing –Vegetation Class A7</t>
  </si>
  <si>
    <t>Land clearing –Vegetation Class B3</t>
  </si>
  <si>
    <t>Land clearing –Vegetation Class B4</t>
  </si>
  <si>
    <t>Land clearing –Vegetation Class B5</t>
  </si>
  <si>
    <t>Land clearing –Vegetation Class B6</t>
  </si>
  <si>
    <t>Land clearing –Vegetation Class C1</t>
  </si>
  <si>
    <t>Land clearing –Vegetation Class C2</t>
  </si>
  <si>
    <t>Land clearing –Vegetation Class C3</t>
  </si>
  <si>
    <t>Land clearing –Vegetation Class C4</t>
  </si>
  <si>
    <t>Land clearing –Vegetation Class C5</t>
  </si>
  <si>
    <t>Land clearing –Vegetation Class D1</t>
  </si>
  <si>
    <t>Land clearing –Vegetation Class D2</t>
  </si>
  <si>
    <t>Land clearing –Vegetation Class D3</t>
  </si>
  <si>
    <t>Land clearing –Vegetation Class E1</t>
  </si>
  <si>
    <t>Land clearing –Vegetation Class E2</t>
  </si>
  <si>
    <t>Land clearing –Vegetation Class E3</t>
  </si>
  <si>
    <t>Land clearing –Vegetation Class F1</t>
  </si>
  <si>
    <t>Land clearing –Vegetation Class F2</t>
  </si>
  <si>
    <t>Land clearing –Vegetation Class G2</t>
  </si>
  <si>
    <t>Land clearing –Vegetation Class H1</t>
  </si>
  <si>
    <t>Land clearing –Vegetation Class H2</t>
  </si>
  <si>
    <t>Land clearing –Vegetation Class I</t>
  </si>
  <si>
    <t>Very large tree (DBH &gt; 100cm) –Eucalypt</t>
  </si>
  <si>
    <r>
      <t>Paul, K.I et al. (2016)</t>
    </r>
    <r>
      <rPr>
        <vertAlign val="superscript"/>
        <sz val="10"/>
        <color theme="1"/>
        <rFont val="Public Sans Light"/>
      </rPr>
      <t>a</t>
    </r>
    <r>
      <rPr>
        <sz val="10"/>
        <color theme="1"/>
        <rFont val="Public Sans Light"/>
        <family val="2"/>
      </rPr>
      <t xml:space="preserve">
Paul, K.I et al. (2019)</t>
    </r>
    <r>
      <rPr>
        <vertAlign val="superscript"/>
        <sz val="10"/>
        <color theme="1"/>
        <rFont val="Public Sans Light"/>
      </rPr>
      <t>b</t>
    </r>
  </si>
  <si>
    <t>Large tree (50cm&lt;DBH&lt;100cm) –Eucalypt</t>
  </si>
  <si>
    <t>Paul, K.I et al. (2016) Paul, K.I et al. (2019)</t>
  </si>
  <si>
    <t>Medium tree (20cm&lt;DBH&lt;50cm) –Eucalypt</t>
  </si>
  <si>
    <t>Small tree (5cm&lt;DBH&lt;20cm) –Shrub</t>
  </si>
  <si>
    <t>Default waste emission factors (A5)</t>
  </si>
  <si>
    <t>Table 1.5   Default waste (A5) emission factors</t>
  </si>
  <si>
    <t>Material waste class</t>
  </si>
  <si>
    <t>Recycle</t>
  </si>
  <si>
    <t>Landfill</t>
  </si>
  <si>
    <t>Recycling source</t>
  </si>
  <si>
    <t>Landfill source</t>
  </si>
  <si>
    <t>Inert waste - Concrete/ plastics / glass / rubble</t>
  </si>
  <si>
    <t>NABERS National Emission Factor Database - inert rubble</t>
  </si>
  <si>
    <t>Inert waste - Metals</t>
  </si>
  <si>
    <t>NABERS National Emission Factor Database - steel and aluminium</t>
  </si>
  <si>
    <t>Food</t>
  </si>
  <si>
    <r>
      <t>NGA 2024 - Anaerobic digestion</t>
    </r>
    <r>
      <rPr>
        <vertAlign val="superscript"/>
        <sz val="10"/>
        <color theme="1"/>
        <rFont val="Public Sans Light"/>
      </rPr>
      <t>a</t>
    </r>
  </si>
  <si>
    <t>Garden and green</t>
  </si>
  <si>
    <r>
      <t>NGA 2024 - compost</t>
    </r>
    <r>
      <rPr>
        <vertAlign val="superscript"/>
        <sz val="10"/>
        <color theme="1"/>
        <rFont val="Public Sans Light"/>
      </rPr>
      <t>a</t>
    </r>
  </si>
  <si>
    <t>Wood</t>
  </si>
  <si>
    <t>NABERS National Emission Factor Database - timber</t>
  </si>
  <si>
    <t>Textiles</t>
  </si>
  <si>
    <t>-</t>
  </si>
  <si>
    <t>Sludge</t>
  </si>
  <si>
    <t>Rubber and leather</t>
  </si>
  <si>
    <r>
      <t>Overall construction and demolition waste</t>
    </r>
    <r>
      <rPr>
        <vertAlign val="superscript"/>
        <sz val="10"/>
        <color theme="1"/>
        <rFont val="Public Sans Light"/>
      </rPr>
      <t>b</t>
    </r>
  </si>
  <si>
    <t>b - use this emission factor where the waste composition is unknown.</t>
  </si>
  <si>
    <t>Default concrete emission factor calculator (A1-A3)</t>
  </si>
  <si>
    <t>Table 1.6   Concrete mix design inputs and resulting emission factors</t>
  </si>
  <si>
    <t>Component</t>
  </si>
  <si>
    <r>
      <t>Mix Option 1 (kg/m</t>
    </r>
    <r>
      <rPr>
        <b/>
        <vertAlign val="superscript"/>
        <sz val="10"/>
        <color theme="0"/>
        <rFont val="Public Sans Light"/>
      </rPr>
      <t>3</t>
    </r>
    <r>
      <rPr>
        <b/>
        <sz val="10"/>
        <color theme="0"/>
        <rFont val="Public Sans Light"/>
      </rPr>
      <t>)</t>
    </r>
  </si>
  <si>
    <r>
      <t>Mix Option 2 (kg/m</t>
    </r>
    <r>
      <rPr>
        <b/>
        <vertAlign val="superscript"/>
        <sz val="10"/>
        <color theme="0"/>
        <rFont val="Public Sans Light"/>
      </rPr>
      <t>3</t>
    </r>
    <r>
      <rPr>
        <b/>
        <sz val="10"/>
        <color theme="0"/>
        <rFont val="Public Sans Light"/>
      </rPr>
      <t>)</t>
    </r>
  </si>
  <si>
    <r>
      <t>Mix Option 3 (kg/m</t>
    </r>
    <r>
      <rPr>
        <b/>
        <vertAlign val="superscript"/>
        <sz val="10"/>
        <color theme="0"/>
        <rFont val="Public Sans Light"/>
      </rPr>
      <t>3</t>
    </r>
    <r>
      <rPr>
        <b/>
        <sz val="10"/>
        <color theme="0"/>
        <rFont val="Public Sans Light"/>
      </rPr>
      <t>)</t>
    </r>
  </si>
  <si>
    <t>Silica Fume</t>
  </si>
  <si>
    <t>Mains Water</t>
  </si>
  <si>
    <t>Onsite Recycled / Captured Water</t>
  </si>
  <si>
    <t>Admixture</t>
  </si>
  <si>
    <r>
      <t>Carbon intensity (A1 - A3) (kgCO</t>
    </r>
    <r>
      <rPr>
        <b/>
        <vertAlign val="subscript"/>
        <sz val="10"/>
        <color theme="1"/>
        <rFont val="Public Sans Light"/>
        <scheme val="minor"/>
      </rPr>
      <t>2</t>
    </r>
    <r>
      <rPr>
        <b/>
        <sz val="10"/>
        <color theme="1"/>
        <rFont val="Public Sans Light"/>
        <family val="2"/>
        <scheme val="minor"/>
      </rPr>
      <t>e/m</t>
    </r>
    <r>
      <rPr>
        <b/>
        <vertAlign val="superscript"/>
        <sz val="10"/>
        <color theme="1"/>
        <rFont val="Public Sans Light"/>
        <scheme val="minor"/>
      </rPr>
      <t>3</t>
    </r>
    <r>
      <rPr>
        <b/>
        <sz val="10"/>
        <color theme="1"/>
        <rFont val="Public Sans Light"/>
        <family val="2"/>
        <scheme val="minor"/>
      </rPr>
      <t>)*</t>
    </r>
  </si>
  <si>
    <t>Table 1.7   Concrete component emission factors</t>
  </si>
  <si>
    <r>
      <t>Emission factor (kgCO</t>
    </r>
    <r>
      <rPr>
        <b/>
        <vertAlign val="subscript"/>
        <sz val="10"/>
        <color theme="0"/>
        <rFont val="Public Sans Light"/>
      </rPr>
      <t>2</t>
    </r>
    <r>
      <rPr>
        <b/>
        <sz val="10"/>
        <color theme="0"/>
        <rFont val="Public Sans Light"/>
      </rPr>
      <t>e/tonne)</t>
    </r>
  </si>
  <si>
    <t>AusLCI 1.42, tap water, at user, New South Wales</t>
  </si>
  <si>
    <t>Energy use for recovery assumed captured in A3</t>
  </si>
  <si>
    <t>Table 1.8   Concrete component emission calculations for proposed mixes</t>
  </si>
  <si>
    <r>
      <t>Mix Option 1 (kgCO</t>
    </r>
    <r>
      <rPr>
        <b/>
        <vertAlign val="subscript"/>
        <sz val="10"/>
        <color theme="0"/>
        <rFont val="Public Sans Light"/>
      </rPr>
      <t>2</t>
    </r>
    <r>
      <rPr>
        <b/>
        <sz val="10"/>
        <color theme="0"/>
        <rFont val="Public Sans Light"/>
      </rPr>
      <t>e)</t>
    </r>
  </si>
  <si>
    <r>
      <t>Mix Option 2 (kgCO</t>
    </r>
    <r>
      <rPr>
        <b/>
        <vertAlign val="subscript"/>
        <sz val="10"/>
        <color theme="0"/>
        <rFont val="Public Sans Light"/>
      </rPr>
      <t>2</t>
    </r>
    <r>
      <rPr>
        <b/>
        <sz val="10"/>
        <color theme="0"/>
        <rFont val="Public Sans Light"/>
      </rPr>
      <t>e)</t>
    </r>
  </si>
  <si>
    <r>
      <t>Mix Option 3 (kgCO</t>
    </r>
    <r>
      <rPr>
        <b/>
        <vertAlign val="subscript"/>
        <sz val="10"/>
        <color theme="0"/>
        <rFont val="Public Sans Light"/>
      </rPr>
      <t>2</t>
    </r>
    <r>
      <rPr>
        <b/>
        <sz val="10"/>
        <color theme="0"/>
        <rFont val="Public Sans Light"/>
      </rPr>
      <t>e)</t>
    </r>
  </si>
  <si>
    <r>
      <t>Total A1 Carbon intensity (kgCO</t>
    </r>
    <r>
      <rPr>
        <b/>
        <vertAlign val="subscript"/>
        <sz val="10"/>
        <color theme="1"/>
        <rFont val="Public Sans Light"/>
        <scheme val="minor"/>
      </rPr>
      <t>2</t>
    </r>
    <r>
      <rPr>
        <b/>
        <sz val="10"/>
        <color theme="1"/>
        <rFont val="Public Sans Light"/>
        <family val="2"/>
        <scheme val="minor"/>
      </rPr>
      <t>e/m</t>
    </r>
    <r>
      <rPr>
        <b/>
        <vertAlign val="superscript"/>
        <sz val="10"/>
        <color theme="1"/>
        <rFont val="Public Sans Light"/>
        <scheme val="minor"/>
      </rPr>
      <t>3</t>
    </r>
    <r>
      <rPr>
        <b/>
        <sz val="10"/>
        <color theme="1"/>
        <rFont val="Public Sans Light"/>
        <family val="2"/>
        <scheme val="minor"/>
      </rPr>
      <t>)</t>
    </r>
  </si>
  <si>
    <t>Table 1.9   Transport assumptions for concrete components*</t>
  </si>
  <si>
    <t>Truck (km)</t>
  </si>
  <si>
    <t>Rail (km)</t>
  </si>
  <si>
    <t>Sea (km)</t>
  </si>
  <si>
    <t>Assumed transport material</t>
  </si>
  <si>
    <t>Aggregates</t>
  </si>
  <si>
    <t>Included in A1 factor</t>
  </si>
  <si>
    <t>Assumed globally manufactured</t>
  </si>
  <si>
    <r>
      <t xml:space="preserve">*Distances are sourced from the </t>
    </r>
    <r>
      <rPr>
        <i/>
        <sz val="10"/>
        <color theme="1"/>
        <rFont val="Public Sans Light"/>
      </rPr>
      <t>3.1 Transport distances sheet</t>
    </r>
    <r>
      <rPr>
        <sz val="10"/>
        <color theme="1"/>
        <rFont val="Public Sans Light"/>
        <family val="2"/>
      </rPr>
      <t>.</t>
    </r>
  </si>
  <si>
    <t>Table 1.10   Concrete component transportation emission calculations for proposed mixes*</t>
  </si>
  <si>
    <r>
      <t>Total A2 Carbon intensity (kgCO</t>
    </r>
    <r>
      <rPr>
        <b/>
        <vertAlign val="subscript"/>
        <sz val="10"/>
        <color theme="1"/>
        <rFont val="Public Sans Light"/>
        <scheme val="minor"/>
      </rPr>
      <t>2</t>
    </r>
    <r>
      <rPr>
        <b/>
        <sz val="10"/>
        <color theme="1"/>
        <rFont val="Public Sans Light"/>
        <family val="2"/>
        <scheme val="minor"/>
      </rPr>
      <t>e/m</t>
    </r>
    <r>
      <rPr>
        <b/>
        <vertAlign val="superscript"/>
        <sz val="10"/>
        <color theme="1"/>
        <rFont val="Public Sans Light"/>
        <scheme val="minor"/>
      </rPr>
      <t>3</t>
    </r>
    <r>
      <rPr>
        <b/>
        <sz val="10"/>
        <color theme="1"/>
        <rFont val="Public Sans Light"/>
        <family val="2"/>
        <scheme val="minor"/>
      </rPr>
      <t>)</t>
    </r>
  </si>
  <si>
    <r>
      <t>*Emission factors are sourced from the</t>
    </r>
    <r>
      <rPr>
        <i/>
        <sz val="10"/>
        <color theme="1"/>
        <rFont val="Public Sans Light"/>
      </rPr>
      <t xml:space="preserve"> 1.2 Transport EFs sheet</t>
    </r>
    <r>
      <rPr>
        <sz val="10"/>
        <color theme="1"/>
        <rFont val="Public Sans Light"/>
        <family val="2"/>
      </rPr>
      <t>. All road transportation is assumed to be via Articulated Truck.</t>
    </r>
  </si>
  <si>
    <t>Table 1.11   Concrete production emission intensity calculations</t>
  </si>
  <si>
    <t>Emissions source</t>
  </si>
  <si>
    <r>
      <t>Use (units/m</t>
    </r>
    <r>
      <rPr>
        <b/>
        <vertAlign val="superscript"/>
        <sz val="10"/>
        <color theme="0"/>
        <rFont val="Public Sans Light"/>
      </rPr>
      <t>3</t>
    </r>
    <r>
      <rPr>
        <b/>
        <sz val="10"/>
        <color theme="0"/>
        <rFont val="Public Sans Light"/>
      </rPr>
      <t>)</t>
    </r>
  </si>
  <si>
    <t>Units</t>
  </si>
  <si>
    <r>
      <t>Emission factor (kgCO</t>
    </r>
    <r>
      <rPr>
        <b/>
        <vertAlign val="subscript"/>
        <sz val="10"/>
        <color theme="0"/>
        <rFont val="Public Sans Light"/>
      </rPr>
      <t>2</t>
    </r>
    <r>
      <rPr>
        <b/>
        <sz val="10"/>
        <color theme="0"/>
        <rFont val="Public Sans Light"/>
      </rPr>
      <t>e/unit)</t>
    </r>
  </si>
  <si>
    <r>
      <t>Emissions (kgCO</t>
    </r>
    <r>
      <rPr>
        <b/>
        <vertAlign val="subscript"/>
        <sz val="10"/>
        <color theme="0"/>
        <rFont val="Public Sans Light"/>
      </rPr>
      <t>2</t>
    </r>
    <r>
      <rPr>
        <b/>
        <sz val="10"/>
        <color theme="0"/>
        <rFont val="Public Sans Light"/>
      </rPr>
      <t>e/m</t>
    </r>
    <r>
      <rPr>
        <b/>
        <vertAlign val="superscript"/>
        <sz val="10"/>
        <color theme="0"/>
        <rFont val="Public Sans Light"/>
      </rPr>
      <t>3</t>
    </r>
    <r>
      <rPr>
        <b/>
        <sz val="10"/>
        <color theme="0"/>
        <rFont val="Public Sans Light"/>
      </rPr>
      <t>)</t>
    </r>
  </si>
  <si>
    <t>Use per concrete volume source</t>
  </si>
  <si>
    <t>Emission factor source</t>
  </si>
  <si>
    <t>Diesel</t>
  </si>
  <si>
    <t>MJ</t>
  </si>
  <si>
    <t>AusLCI Concrete Unit Processes - Diesel, burned in building machine/GLO U/AusSD/Link U</t>
  </si>
  <si>
    <t>NGA 2024 - Table 8 - Scopes 1 and 3 for diesel oil</t>
  </si>
  <si>
    <t>Electricity from NSW grid</t>
  </si>
  <si>
    <t>kWh</t>
  </si>
  <si>
    <t>AusLCI Concrete Unit Processes - electricity, low voltage, Australian/AU U</t>
  </si>
  <si>
    <t>NGA 2024 - Table 1 - Scopes 2 and 3 for NSW and ACT</t>
  </si>
  <si>
    <t>Heavy fuel oil</t>
  </si>
  <si>
    <t>AusLCI Concrete Unit Processes - Heavy fuel oil, burned in industrial furnace 1MW, non-modulating/CH U/AusSD U</t>
  </si>
  <si>
    <t>NGA 2024 - Table 8 - Scopes 1 and 3 for fuel oil</t>
  </si>
  <si>
    <t>Light fuel oil</t>
  </si>
  <si>
    <t>AusLCI Concrete Unit Processes - Light fuel oil, burned in industrial furnace 1MW, non-modulating/CH U/AusSD U</t>
  </si>
  <si>
    <t>Lubricating oil</t>
  </si>
  <si>
    <t>AusLCI Concrete Unit Processes - Lubricating oil, at plant/RER U/AusSD U</t>
  </si>
  <si>
    <t>NGA 2024 - Table 8 - Scopes 1 and 3 for petroleum based oils</t>
  </si>
  <si>
    <t>Natural gas</t>
  </si>
  <si>
    <t>AusLCI Concrete Unit Processes - natural gas, burned in tangential fired boiler /AU U</t>
  </si>
  <si>
    <t>NGA 2024 - Tables 5 and 6 - Scopes 1 and 3 for NSW and ACT natural gas</t>
  </si>
  <si>
    <t>Wastewater treatment of concrete production effluent</t>
  </si>
  <si>
    <t>AusLCI Concrete Unit Processes - Treatment, concrete production effluent, to wastewater treatment, class 3/CH U/AusSD U</t>
  </si>
  <si>
    <t>AusLCI 1.42 - wastewater treatment, New South Wales</t>
  </si>
  <si>
    <t>Disposal, concrete, 5% water, to inert material landfill</t>
  </si>
  <si>
    <t>AusLCI Concrete Unit Processes - Disposal, concrete, 5% water, to inert material landfill/CH U/AusSD U</t>
  </si>
  <si>
    <t>Waste treatment of inert waste at landfill</t>
  </si>
  <si>
    <t>AusLCI Concrete Unit Processes - waste treatment, inert waste, at landfill/AU U</t>
  </si>
  <si>
    <r>
      <t>Total A3 Carbon intensity (kgCO</t>
    </r>
    <r>
      <rPr>
        <b/>
        <vertAlign val="subscript"/>
        <sz val="10"/>
        <color theme="1"/>
        <rFont val="Public Sans Light"/>
        <scheme val="minor"/>
      </rPr>
      <t>2</t>
    </r>
    <r>
      <rPr>
        <b/>
        <sz val="10"/>
        <color theme="1"/>
        <rFont val="Public Sans Light"/>
        <family val="2"/>
        <scheme val="minor"/>
      </rPr>
      <t>e/m</t>
    </r>
    <r>
      <rPr>
        <b/>
        <vertAlign val="superscript"/>
        <sz val="10"/>
        <color theme="1"/>
        <rFont val="Public Sans Light"/>
        <scheme val="minor"/>
      </rPr>
      <t>3</t>
    </r>
    <r>
      <rPr>
        <b/>
        <sz val="10"/>
        <color theme="1"/>
        <rFont val="Public Sans Light"/>
        <family val="2"/>
        <scheme val="minor"/>
      </rPr>
      <t>)</t>
    </r>
  </si>
  <si>
    <t>Asset-level carbon intensity benchmarks (based on typecast unit)</t>
  </si>
  <si>
    <t>Cost intensities are in FY2021 dollars and relate to material spend only, excluding labour, professional services, plant, equipment and GST. When applying these benchmarks to projects in future years, costs should be adjusted to account for inflation and escalation from the FY2021 base year.
Asset-level carbon intensity benchmarks for A1-A3 should not be used alongside other measurement techniques (e.g. material quantity estimates and emission factors). Refer to the Engineering Cost and Carbon Library for more granular, item-level carbon intensity benchmarks.
Note that these benchmarks differ in purpose from those being developed by NABERS. NABERS embodied carbon benchmarks compare the level of performance of a building’s upfront embodied carbon with buildings of the same size and function.</t>
  </si>
  <si>
    <t>Source of benchmarks</t>
  </si>
  <si>
    <t>The table below replicates Table A6.1 in the Embodied Carbon Measurement for Infrastructure - Technical Guidance. These emissions intensities are based on calculations developed for Infrastructure Australia’s Supporting Appendices: Embodied Carbon Projections for Australian Infrastructure and Buildings, with additional analysis applied to meet the specific requirements of this technical guidance.</t>
  </si>
  <si>
    <t>Scope of benchmarks</t>
  </si>
  <si>
    <t>Table 2.1    Emission intensities based on typecast unit</t>
  </si>
  <si>
    <t>Super sector</t>
  </si>
  <si>
    <t>Mastertype</t>
  </si>
  <si>
    <t>Typecast</t>
  </si>
  <si>
    <t>Typecast unit</t>
  </si>
  <si>
    <r>
      <rPr>
        <sz val="10"/>
        <color rgb="FF0F1918"/>
        <rFont val="Public Sans Light"/>
      </rPr>
      <t>Aviation</t>
    </r>
  </si>
  <si>
    <r>
      <rPr>
        <sz val="10"/>
        <color rgb="FF0F1918"/>
        <rFont val="Public Sans Light"/>
      </rPr>
      <t>Airport Building</t>
    </r>
  </si>
  <si>
    <r>
      <rPr>
        <sz val="10"/>
        <color rgb="FF0F1918"/>
        <rFont val="Public Sans Light"/>
      </rPr>
      <t>m</t>
    </r>
    <r>
      <rPr>
        <vertAlign val="superscript"/>
        <sz val="10"/>
        <color rgb="FF0F1918"/>
        <rFont val="Public Sans Light"/>
      </rPr>
      <t xml:space="preserve">2  </t>
    </r>
    <r>
      <rPr>
        <sz val="10"/>
        <color rgb="FF0F1918"/>
        <rFont val="Public Sans Light"/>
      </rPr>
      <t>GFA</t>
    </r>
  </si>
  <si>
    <r>
      <rPr>
        <sz val="10"/>
        <color rgb="FF0F1918"/>
        <rFont val="Public Sans Light"/>
      </rPr>
      <t>Education</t>
    </r>
  </si>
  <si>
    <r>
      <rPr>
        <sz val="10"/>
        <color rgb="FF0F1918"/>
        <rFont val="Public Sans Light"/>
      </rPr>
      <t>Higher Education</t>
    </r>
  </si>
  <si>
    <r>
      <rPr>
        <sz val="10"/>
        <color rgb="FF0F1918"/>
        <rFont val="Public Sans Light"/>
      </rPr>
      <t>School</t>
    </r>
  </si>
  <si>
    <r>
      <rPr>
        <sz val="10"/>
        <color rgb="FF0F1918"/>
        <rFont val="Public Sans Light"/>
      </rPr>
      <t>Health</t>
    </r>
  </si>
  <si>
    <r>
      <rPr>
        <sz val="10"/>
        <color rgb="FF0F1918"/>
        <rFont val="Public Sans Light"/>
      </rPr>
      <t>Aged Care Facility</t>
    </r>
  </si>
  <si>
    <r>
      <rPr>
        <sz val="10"/>
        <color rgb="FF0F1918"/>
        <rFont val="Public Sans Light"/>
      </rPr>
      <t>Health Facility</t>
    </r>
  </si>
  <si>
    <r>
      <rPr>
        <sz val="10"/>
        <color rgb="FF0F1918"/>
        <rFont val="Public Sans Light"/>
      </rPr>
      <t>Hospital</t>
    </r>
  </si>
  <si>
    <r>
      <rPr>
        <sz val="10"/>
        <color rgb="FF0F1918"/>
        <rFont val="Public Sans Light"/>
      </rPr>
      <t>Justice</t>
    </r>
  </si>
  <si>
    <r>
      <rPr>
        <sz val="10"/>
        <color rgb="FF0F1918"/>
        <rFont val="Public Sans Light"/>
      </rPr>
      <t>Correctional Centre</t>
    </r>
  </si>
  <si>
    <r>
      <rPr>
        <sz val="10"/>
        <color rgb="FF0F1918"/>
        <rFont val="Public Sans Light"/>
      </rPr>
      <t>Courthouse</t>
    </r>
  </si>
  <si>
    <r>
      <rPr>
        <sz val="10"/>
        <color rgb="FF0F1918"/>
        <rFont val="Public Sans Light"/>
      </rPr>
      <t>Fire and Emergency Facility</t>
    </r>
  </si>
  <si>
    <r>
      <rPr>
        <sz val="10"/>
        <color rgb="FF0F1918"/>
        <rFont val="Public Sans Light"/>
      </rPr>
      <t>Police Facility</t>
    </r>
  </si>
  <si>
    <r>
      <rPr>
        <sz val="10"/>
        <color rgb="FF0F1918"/>
        <rFont val="Public Sans Light"/>
      </rPr>
      <t>Other building</t>
    </r>
  </si>
  <si>
    <r>
      <rPr>
        <sz val="10"/>
        <color rgb="FF0F1918"/>
        <rFont val="Public Sans Light"/>
      </rPr>
      <t>Arts Facility</t>
    </r>
  </si>
  <si>
    <r>
      <rPr>
        <sz val="10"/>
        <color rgb="FF0F1918"/>
        <rFont val="Public Sans Light"/>
      </rPr>
      <t>Civic/Convention Centre</t>
    </r>
  </si>
  <si>
    <r>
      <rPr>
        <sz val="10"/>
        <color rgb="FF0F1918"/>
        <rFont val="Public Sans Light"/>
      </rPr>
      <t>Laboratory</t>
    </r>
  </si>
  <si>
    <r>
      <rPr>
        <sz val="10"/>
        <color rgb="FF0F1918"/>
        <rFont val="Public Sans Light"/>
      </rPr>
      <t>Office</t>
    </r>
  </si>
  <si>
    <t>Building</t>
  </si>
  <si>
    <t>Residential</t>
  </si>
  <si>
    <t>Accommodation</t>
  </si>
  <si>
    <t>Detached Residential</t>
  </si>
  <si>
    <t>Multi Residential</t>
  </si>
  <si>
    <t>Semi-detached Residential</t>
  </si>
  <si>
    <t>Retail</t>
  </si>
  <si>
    <t>Retail Store</t>
  </si>
  <si>
    <t>Sports Facility</t>
  </si>
  <si>
    <t>Arena/Sporting Facility</t>
  </si>
  <si>
    <t>Buildings</t>
  </si>
  <si>
    <t>Telecommunications and Digital</t>
  </si>
  <si>
    <t>Data Centre</t>
  </si>
  <si>
    <t>Transport Building</t>
  </si>
  <si>
    <t>Parking Facility</t>
  </si>
  <si>
    <t>Warehouse</t>
  </si>
  <si>
    <t>Transport</t>
  </si>
  <si>
    <t>Aviation</t>
  </si>
  <si>
    <t>Airport Runway</t>
  </si>
  <si>
    <t>$ material spend</t>
  </si>
  <si>
    <t>Rail</t>
  </si>
  <si>
    <t>Bridge (Rail)</t>
  </si>
  <si>
    <t>Light Rail</t>
  </si>
  <si>
    <t>Light Rail, Stabling, and Signalling Works</t>
  </si>
  <si>
    <t>Main Line Works (Rail)</t>
  </si>
  <si>
    <t>Station (Rail)</t>
  </si>
  <si>
    <t>Tunnel (Rail)</t>
  </si>
  <si>
    <t>Road</t>
  </si>
  <si>
    <t>Bridge (Road)</t>
  </si>
  <si>
    <t>Low Use Road</t>
  </si>
  <si>
    <t>Low Use Road Rehabilitation Maintenance</t>
  </si>
  <si>
    <t>Routine Road Maintenance</t>
  </si>
  <si>
    <t>State Road (Highway/Freeway)</t>
  </si>
  <si>
    <t>State Road (Highway/Freeway) Rehabilitation Maintenance</t>
  </si>
  <si>
    <t>Tunnel (Road)</t>
  </si>
  <si>
    <t>Road/Rail</t>
  </si>
  <si>
    <t>Level Crossing</t>
  </si>
  <si>
    <t>Utilities</t>
  </si>
  <si>
    <t>Energy and Fuels</t>
  </si>
  <si>
    <t>CCGT</t>
  </si>
  <si>
    <t>No data</t>
  </si>
  <si>
    <t>kW</t>
  </si>
  <si>
    <t>Coal</t>
  </si>
  <si>
    <t>n/a</t>
  </si>
  <si>
    <t>Gas and Liquids</t>
  </si>
  <si>
    <t>Gas Pipeline</t>
  </si>
  <si>
    <t>Hydro</t>
  </si>
  <si>
    <t>Pumped Hydro</t>
  </si>
  <si>
    <t>Transmission (other)</t>
  </si>
  <si>
    <t>Transmission Line: Double Circuit</t>
  </si>
  <si>
    <t>‘000 km</t>
  </si>
  <si>
    <t>Transmission Line: Single Circuit</t>
  </si>
  <si>
    <t>Utility Solar</t>
  </si>
  <si>
    <t>Wind</t>
  </si>
  <si>
    <t>Telecommunications</t>
  </si>
  <si>
    <t>Water and Sewerage</t>
  </si>
  <si>
    <t>Dam</t>
  </si>
  <si>
    <t>Water Pipeline</t>
  </si>
  <si>
    <t>Water Treatment Plant</t>
  </si>
  <si>
    <t>Asset-level carbon intensity benchmarks (based on material spend)</t>
  </si>
  <si>
    <t>When using default assumptions for "material share of capex" in Table A2.2:</t>
  </si>
  <si>
    <t>Multiply the total project cost by the “Material share of capex” column. Low, mid and high values are provided.  The midpoint should be used as a default, while the low and high values provide a range. Labour-intensive projects (such as a refurbishment of a heritage building) are likely to have a low material share of capex. Projects that are more standardised (such as construction of a warehouse) are likely have a higher material share of capex.
The total project cost of construction should exclude the costs of land acquisition, departmental administration, and the head contractor’s profit margin. Where these values are not known, the total project cost can be estimated by taking the declared project value (excluding land acquisition costs) and multiplying by 90%.
For buildings, the total cost is that for a warm shell scope only but should include external paved areas related to the building.
Where you have no better available information, the following should be used:
- Mid range values for new builds (on either greenfield or brownfield sites)
- Low range values for refurbishment options (where there is substantial reuse of existing assets).</t>
  </si>
  <si>
    <t>When developing and using your own estimates of material spend:</t>
  </si>
  <si>
    <t>For services used in assets, it is recommended to align with the methodology in the tables below which assume:
- 40% of total cost is material-related for mechanical services, vertical transportation services (lifts and escalators) and plumbing/hydraulic services.
- 20% of total cost is material-related for electrical services, fire services and other services.
For buildings, please include a warm shell scope only (including external paved areas), for assumed total project costs.</t>
  </si>
  <si>
    <t>The table below replicates Table A6.2 in the Embodied Carbon Measurement for Infrastructure - Technical Guidance. These emissions intensities are based on calculations developed for Infrastructure Australia’s Supporting Appendices: Embodied Carbon Projections for Australian Infrastructure and Buildings, with additional analysis applied to meet the specific requirements of this technical guidance.</t>
  </si>
  <si>
    <t>For buildings, these carbon intensity benchmarks have a warm shell scope and include external paved areas related to the building (carparks, driveways and hardstands). The GBCA’s (2020) definition of “warm shell” is applied: “Finishes and services are applied to common areas. Tenancies are delivered with ceilings, floor coverings and lighting systems; and ducts from air supply and return risers, electrical and hydraulic services are installed above the ceiling from the riser throughout the tenancy areas.” All other elements of the fitout should be excluded.</t>
  </si>
  <si>
    <t>Table 2.2: Emissions intensities based on material spend</t>
  </si>
  <si>
    <t>Default transport distance assumptions (A4 and C1)</t>
  </si>
  <si>
    <t>Table 4.1 Default assumptions for the transport of materials (A4) and waste (A5)</t>
  </si>
  <si>
    <t>Material</t>
  </si>
  <si>
    <t>State</t>
  </si>
  <si>
    <t>NSW</t>
  </si>
  <si>
    <t>CSIRO traNSIT Supply Chain Transport - proxy for aggregate from gravel, rock, sand - rounded</t>
  </si>
  <si>
    <t>CSIRO TraNSIT model data - predominantly 2020 - rounded</t>
  </si>
  <si>
    <t>Bricks and masonry</t>
  </si>
  <si>
    <t xml:space="preserve">UK Mineral Product Association data </t>
  </si>
  <si>
    <t>Assume global manufacturing</t>
  </si>
  <si>
    <t>Cement and cementitious materials</t>
  </si>
  <si>
    <t>Concrete (precast)</t>
  </si>
  <si>
    <t>Concrete (ready-mix)</t>
  </si>
  <si>
    <t>Steel Reinforcement</t>
  </si>
  <si>
    <t>Assumption from NABERS reinforcing steel model using trade data, Australian manufacturer output data, and international output data.</t>
  </si>
  <si>
    <t>Steel – Structural Elements</t>
  </si>
  <si>
    <t>Assumption from NABERS structural steel model using Australian manufacturer output data, international manufacturer output data, and worldsteel data.</t>
  </si>
  <si>
    <t>Timber (sawn) - average</t>
  </si>
  <si>
    <t>Average of softwood and hardwood assumptions from NABERS timber models. The model uses CSIRO TraNSIT model data and  trade data.</t>
  </si>
  <si>
    <r>
      <t>Timber (engineered - e.g., formwork, plywood, particleboard)</t>
    </r>
    <r>
      <rPr>
        <vertAlign val="superscript"/>
        <sz val="10"/>
        <rFont val="Public Sans Light"/>
      </rPr>
      <t>a</t>
    </r>
  </si>
  <si>
    <t>Assumption from NABERS engineered timber model. The model uses CSIRO TraNSIT model data and  trade data.</t>
  </si>
  <si>
    <t>Transport of waste to treatment at end of life (C1)</t>
  </si>
  <si>
    <t>RICS Whole life carbon assessment for the built environment 2017</t>
  </si>
  <si>
    <r>
      <t>The below are generic assumptions to be applied for general products and materials</t>
    </r>
    <r>
      <rPr>
        <vertAlign val="superscript"/>
        <sz val="10"/>
        <color theme="1"/>
        <rFont val="Public Sans Light"/>
      </rPr>
      <t>b</t>
    </r>
  </si>
  <si>
    <t xml:space="preserve">Locally manufactured </t>
  </si>
  <si>
    <t>RICS WLCA 2nd Ed. (2023)</t>
  </si>
  <si>
    <r>
      <t>Regionally manufactured (NSW)</t>
    </r>
    <r>
      <rPr>
        <vertAlign val="superscript"/>
        <sz val="10"/>
        <color theme="1"/>
        <rFont val="Public Sans Light"/>
      </rPr>
      <t>c</t>
    </r>
  </si>
  <si>
    <t>INSW assumption</t>
  </si>
  <si>
    <t>Nationally and NZ manufactured</t>
  </si>
  <si>
    <t>Estimate</t>
  </si>
  <si>
    <r>
      <t>Globally manufactured</t>
    </r>
    <r>
      <rPr>
        <vertAlign val="superscript"/>
        <sz val="10"/>
        <color theme="1"/>
        <rFont val="Public Sans Light"/>
      </rPr>
      <t>d</t>
    </r>
    <r>
      <rPr>
        <sz val="10"/>
        <color theme="1"/>
        <rFont val="Public Sans Light"/>
        <family val="2"/>
      </rPr>
      <t xml:space="preserve"> </t>
    </r>
  </si>
  <si>
    <t>Estimate aligned with NABERS import model</t>
  </si>
  <si>
    <r>
      <rPr>
        <vertAlign val="superscript"/>
        <sz val="10"/>
        <rFont val="Public Sans Light"/>
      </rPr>
      <t>a</t>
    </r>
    <r>
      <rPr>
        <sz val="10"/>
        <rFont val="Public Sans Light"/>
      </rPr>
      <t xml:space="preserve"> For Glue Laminated Timber, Cross-Laminated Timber, Laminated Veneer Lumber, and Oriented Strand Board, use "globally manufactured" distance assumptions.</t>
    </r>
  </si>
  <si>
    <r>
      <rPr>
        <vertAlign val="superscript"/>
        <sz val="10"/>
        <color theme="1"/>
        <rFont val="Public Sans Light"/>
      </rPr>
      <t>b</t>
    </r>
    <r>
      <rPr>
        <sz val="10"/>
        <color theme="1"/>
        <rFont val="Public Sans Light"/>
        <family val="2"/>
      </rPr>
      <t>Where bulk materials are considered, users can generally use the "locally manufactured" generic assumption.</t>
    </r>
  </si>
  <si>
    <t>Default construction waste generation rates (A5) and construction waste treatment (A5)</t>
  </si>
  <si>
    <t>Table 4.2   Default assumptions for waste generation during construction (A5) and construction waste treatment assumptions (A5)</t>
  </si>
  <si>
    <t>Waste type</t>
  </si>
  <si>
    <t>Construction wastage rate  (%) (A5)</t>
  </si>
  <si>
    <t>Wastage rate source</t>
  </si>
  <si>
    <t>EOL waste treatment assumptions</t>
  </si>
  <si>
    <t>Waste density factor (tonnes/m3)</t>
  </si>
  <si>
    <t>BRANZ CO2NSTRUCT 2024 database</t>
  </si>
  <si>
    <t>Industry estimates. Aggregates are concrete aggregates.</t>
  </si>
  <si>
    <t xml:space="preserve">Based on DCCEEW data noting 100% use into recycling in C&amp;D stream. Some considered to be lost into landfill stream therefore allowance made. </t>
  </si>
  <si>
    <t>Bricks/masonry</t>
  </si>
  <si>
    <t>Not applicable</t>
  </si>
  <si>
    <t>Ventilation systems from RICS WLCA 2nd Ed. (2023)</t>
  </si>
  <si>
    <t>Concrete - in-situ</t>
  </si>
  <si>
    <t>NABERS industry workshop</t>
  </si>
  <si>
    <t>Concrete - precast</t>
  </si>
  <si>
    <t xml:space="preserve">Based on DCCEEW data noting 100% use into recycling to cleanfill/or aggregates in C&amp;D stream. Some considered to return to supplier as bad batch for use in pre-form blocks or returned to process (asphalt) which would not be counted in DCEWW data. Therefore allowance made. </t>
  </si>
  <si>
    <t>Metals (excl. reinforcement)</t>
  </si>
  <si>
    <t>NABERS Industry workshop (Steel and Façade) and BRANZ</t>
  </si>
  <si>
    <t xml:space="preserve">DCCEEW National Waste Database 2022 data recycling in C&amp;D stream rounded </t>
  </si>
  <si>
    <t>Plastics and Polymeric materials</t>
  </si>
  <si>
    <t>Cutting Waste Minimization of Rebar for Sustainable Structural Work: A Systematic Literature Review, Kwon et al 2021 - with input from NABERS steel workshop</t>
  </si>
  <si>
    <r>
      <t>Timber</t>
    </r>
    <r>
      <rPr>
        <vertAlign val="superscript"/>
        <sz val="10"/>
        <color theme="1"/>
        <rFont val="Public Sans Light"/>
      </rPr>
      <t>a</t>
    </r>
  </si>
  <si>
    <t>DCCEEW National Waste Database 2022</t>
  </si>
  <si>
    <r>
      <t>Timber (engineered wood)</t>
    </r>
    <r>
      <rPr>
        <vertAlign val="superscript"/>
        <sz val="10"/>
        <color theme="1"/>
        <rFont val="Public Sans Light"/>
      </rPr>
      <t>a</t>
    </r>
  </si>
  <si>
    <t>The below are generic assumptions to be applied for general products and materials</t>
  </si>
  <si>
    <r>
      <t>Miscellaneous materials - waste</t>
    </r>
    <r>
      <rPr>
        <vertAlign val="superscript"/>
        <sz val="10"/>
        <color theme="1"/>
        <rFont val="Public Sans Light"/>
      </rPr>
      <t>b</t>
    </r>
  </si>
  <si>
    <t>Median of RICS WLCA 2nd Ed. (2023) Table 18</t>
  </si>
  <si>
    <r>
      <t>Miscellaneous materials - no waste</t>
    </r>
    <r>
      <rPr>
        <vertAlign val="superscript"/>
        <sz val="10"/>
        <color theme="1"/>
        <rFont val="Public Sans Light"/>
      </rPr>
      <t>c</t>
    </r>
  </si>
  <si>
    <r>
      <t>a</t>
    </r>
    <r>
      <rPr>
        <sz val="10"/>
        <rFont val="Public Sans Light"/>
      </rPr>
      <t>This workbook assumes the use of timber as a waste-derived fuel within the recycling rate.</t>
    </r>
  </si>
  <si>
    <r>
      <rPr>
        <vertAlign val="superscript"/>
        <sz val="10"/>
        <rFont val="Public Sans Light"/>
      </rPr>
      <t>b</t>
    </r>
    <r>
      <rPr>
        <sz val="10"/>
        <rFont val="Public Sans Light"/>
      </rPr>
      <t>Miscellaneous materials that produce waste at a construction site (i.e. requiring onsite cutting and/or assembly) should assume a 6% wastage rate with a 100% landfill fate e.g. pipes, cables and paints.</t>
    </r>
  </si>
  <si>
    <r>
      <rPr>
        <vertAlign val="superscript"/>
        <sz val="10"/>
        <rFont val="Public Sans Light"/>
      </rPr>
      <t>c</t>
    </r>
    <r>
      <rPr>
        <sz val="10"/>
        <rFont val="Public Sans Light"/>
      </rPr>
      <t>Some products are brought to site as completed systems for installation (i.e., prefabricated  products). In these cases, you can assume that no waste is generated on the construction site for these products.</t>
    </r>
  </si>
  <si>
    <t>Hollow core - precast concrete (inc. reinforcing)</t>
  </si>
  <si>
    <t>Timber poles - piles</t>
  </si>
  <si>
    <t>Clay brick</t>
  </si>
  <si>
    <t>Clay and terracotta roof tiles</t>
  </si>
  <si>
    <t>Steel sheeting - metallic coat</t>
  </si>
  <si>
    <t>Steel sheeting - painted</t>
  </si>
  <si>
    <t>Aluminium sheeting</t>
  </si>
  <si>
    <t>Ceilings &amp; walls</t>
  </si>
  <si>
    <t>Steel frame</t>
  </si>
  <si>
    <t>AAC panel (inc. reinforced)</t>
  </si>
  <si>
    <t>Ceiling tile</t>
  </si>
  <si>
    <t>Particleboard wall/ceiling</t>
  </si>
  <si>
    <t>Concrete paver/tile</t>
  </si>
  <si>
    <t>Ceramic paver/tile</t>
  </si>
  <si>
    <t>Stone paver/tile</t>
  </si>
  <si>
    <t>Linoleum flooring</t>
  </si>
  <si>
    <t>Epoxy flooring</t>
  </si>
  <si>
    <t>Door - timber with glazing - generic</t>
  </si>
  <si>
    <t>Door - steel with glazing - generic</t>
  </si>
  <si>
    <t>Door - fully glazed - minor aluminium frame - generic</t>
  </si>
  <si>
    <t>Door - aluminium with glazing - generic</t>
  </si>
  <si>
    <t>Door - timber solid - generic</t>
  </si>
  <si>
    <t>Door - steel solid - generic</t>
  </si>
  <si>
    <t>Revolving door - glass, aluminium, steel - generic</t>
  </si>
  <si>
    <t>Wall system steel frame - 1 side plasterboard (92mm stud)</t>
  </si>
  <si>
    <t>Wall system steel frame - 2 sides plasterboard (92mm stud)</t>
  </si>
  <si>
    <t>Wall system steel frame - 2 sides plasterboard (150 mm stud)</t>
  </si>
  <si>
    <t>Wall system steel frame - 1 side plasterboard (150 mm stud)</t>
  </si>
  <si>
    <t xml:space="preserve">Wall system timber frame - 2 sides plasterboard </t>
  </si>
  <si>
    <t xml:space="preserve">Wall system timber frame - 1 side plasterboard </t>
  </si>
  <si>
    <t xml:space="preserve">AAC and steel based system - generic </t>
  </si>
  <si>
    <t>Ceiling system steel frame suspended (plasterboard)</t>
  </si>
  <si>
    <t>Ceiling system steel frame suspended (fibre cement)</t>
  </si>
  <si>
    <t>Ceiling system steel frame suspended (mineral tile)</t>
  </si>
  <si>
    <t>Low or mid rise office, hotel or retail building (≤10 floors)</t>
  </si>
  <si>
    <t>Residential building</t>
  </si>
  <si>
    <t>Warehouse or industrial building</t>
  </si>
  <si>
    <t>High rise office, hotel or retail building (&gt;10 floors)</t>
  </si>
  <si>
    <t>Hospital or high services intensity building</t>
  </si>
  <si>
    <t>Any concrete mix with a strength rating above 80 MPa</t>
  </si>
  <si>
    <t>Any precast concrete panel including reinforcing steel i.e. wall, deck, or balcony panel.</t>
  </si>
  <si>
    <t>Precast hollowcore concrete slabs including reinforcing steel</t>
  </si>
  <si>
    <t>Concrete brick, block and roof tiles i.e. cinder block or concrete finishing brick/tile used in masonry. Not including any core fill material or reinforcing.</t>
  </si>
  <si>
    <t>Autoclaved Aerated Concrete (AAC) blocks without reinforcing or fill.</t>
  </si>
  <si>
    <t>Steel used for structural purposes (unpainted, not galvanised) that has undergone hot-rolled steel production route. Including beams, columns, angles, flange channels, hollow sections.</t>
  </si>
  <si>
    <t>Steel used for structural purposes that has undergone cold-rolled steel production route. Including purlins, girts, stick frames, wall framing.</t>
  </si>
  <si>
    <t>Steel (galvanised) used for structural purposes that has undergone hot-rolled steel production route. Including beams, columns, angles, flange channels, hollow sections.</t>
  </si>
  <si>
    <t>Steel (painted) used for structural purposes that has undergone hot-rolled steel production route. Including beams, columns, angles, flange channels, hollow sections.</t>
  </si>
  <si>
    <t>Masonry bricks made from clay, including fired, perforated, engineering, and facing bricks</t>
  </si>
  <si>
    <t>Stone tiles (wall and floor) and pavers including porcelain tiles, represented by granite and limestone quarry operations and surface preparation with stabilisation as needed.</t>
  </si>
  <si>
    <t xml:space="preserve">Steel cladding with a metallic coating including all base metal thicknesses (BMT) from 0.3 mm to 2.9mm </t>
  </si>
  <si>
    <t xml:space="preserve">Steel cladding that has been painted, including all base metal thicknesses (BMT) from 0.42 mm to 1.0 mm </t>
  </si>
  <si>
    <t>Aluminium sheeting including range of thicknesses (BMT)</t>
  </si>
  <si>
    <t>Glass reinforced concrete (GRC) or glass fibre reinforced concrete including all uses i.e. as cladding or roofing</t>
  </si>
  <si>
    <t>Board made from fibre cement including compressed sheet, flooring, cladding, lining and roofing boards. Thickness from 4 mm to 22 mm.</t>
  </si>
  <si>
    <t>Board made from plaster typically coated in paper. Thickness from 4 mm to 22 mm.</t>
  </si>
  <si>
    <t>Structural Insulated Panels (SIP) of thickness less than or equal to 100 mm, including wall and roof panels</t>
  </si>
  <si>
    <t>Structural Insulated Panels (SIP) of thickness greater than 100 mm and no thicker than 250 mm including wall and roof panels</t>
  </si>
  <si>
    <t>Glass used in windows, doors, curtain wall purposes. Including single, double and triple glazing units.</t>
  </si>
  <si>
    <t xml:space="preserve">Extruded aluminium uncoated </t>
  </si>
  <si>
    <t xml:space="preserve">Extruded aluminium (powder coated) </t>
  </si>
  <si>
    <t>Extruded aluminium (anodised)</t>
  </si>
  <si>
    <t>Autoclaved Aerated Concrete (AAC) panels including reinforcement</t>
  </si>
  <si>
    <t xml:space="preserve">Used as a lay in suspended ceiling systems. Includes various ceiling tile types made from various materials including mineral wool, perlite, clay. </t>
  </si>
  <si>
    <t xml:space="preserve">Particleboard for walling or ceiling purposes i.e. finished wall panel including coating </t>
  </si>
  <si>
    <t xml:space="preserve">Medium density fibreboard (MDF) for decorative purposes i.e. finished wall panel including coating </t>
  </si>
  <si>
    <t xml:space="preserve">Ceramic tiles (wall and floor) and pavers including porcelain tiles </t>
  </si>
  <si>
    <t>Access floor (raised floor) including pedestal, base, componentry. Excluding finish top layer.</t>
  </si>
  <si>
    <t>Carpet for flooring inc. carpet tiles.</t>
  </si>
  <si>
    <t xml:space="preserve">Vinyl flooring </t>
  </si>
  <si>
    <t>Linoleum flooring - made from various materials</t>
  </si>
  <si>
    <t xml:space="preserve">Epoxy flooring - for use on concrete flooring or similar. </t>
  </si>
  <si>
    <t>Roller door (i.e. sectional door or garage door) including all elements steel, electrical drives etc.</t>
  </si>
  <si>
    <t>Represents a generic window or door as named. Includes key component materials. Square meter rate.</t>
  </si>
  <si>
    <t>Represents a generic wall or ceiling system (as named). Includes framing and sheeting.</t>
  </si>
  <si>
    <t>Represents a generic curtain wall as named. Includes glass, framing, spandrel/cladding material in one sqm rate.</t>
  </si>
  <si>
    <t>Lift (elevator) classified as category 5 and 6 from ISO 25745. Typically used in high use environments, shopping centres, high-rise commercial.residential (10+ floors). Includes all elements of a lift installation i.e. lift cars, fittings, finishes, drive elements, electronics, guide rails, counterweights, ropes etc.</t>
  </si>
  <si>
    <t>Lift (elevator) classified as category 3 and 4 from ISO 25745. Typically used in medium rise (4-10 floor). Includes all elements of a lift installation i.e. lift cars, fittings, finishes, drive elements, electronics, guide rails, counterweights, ropes etc.</t>
  </si>
  <si>
    <t>Lift (elevator) classified as category 1 and 2 from ISO 25745. Typically used in low rise (less 4 floors) building. Includes all elements of a lift installation i.e. lift cars, fittings, finishes, drive elements, electronics, guide rails, counterweights, ropes etc.</t>
  </si>
  <si>
    <t xml:space="preserve">Escalator/travelator. Including all componentry (i.e. truss, stairs, rails and balustrade, drive train etc.) </t>
  </si>
  <si>
    <t xml:space="preserve">Determination of a generic buildings services rate as written. Includes mechanical, electrical and heating, ventilation and air conditioning. </t>
  </si>
  <si>
    <t>Density / conversion factor</t>
  </si>
  <si>
    <t>Autoclaved aerated concrete (AAC) block (no fill or reinforcing)</t>
  </si>
  <si>
    <t>Precast concrete block (exc. core fill or reinforcing)</t>
  </si>
  <si>
    <t>Wall panel - Precast concrete panel (inc. reinforcing)</t>
  </si>
  <si>
    <t>Window - Timber frame - Generic</t>
  </si>
  <si>
    <t>Mortar or screed (1:3 cement: sand mix) (Using CEM I cement)</t>
  </si>
  <si>
    <r>
      <t xml:space="preserve">The choice of transport emission factor within modes (e.g. light commercial vehicle, rigid or articulated truck) should be informed by the type and size of material, as well as any potential site access constraints). Smaller materials able to be manually handled or sites with access restrictions (e.g. in high density urban settings) may be more likely to use light commercial or rigid vehicles. Larger products such as prefabricated concrete, steel or timber systems or heavy earthworks are more likely to use articulated trucks, particularly for sites without access restrictions.
The table below has been adapted from and supersedes Table A2.2 from Appendix 2 in the </t>
    </r>
    <r>
      <rPr>
        <i/>
        <sz val="10"/>
        <rFont val="Public Sans Light"/>
      </rPr>
      <t>Embodied Carbon Measurement for Infrastructure - Technical Guidance</t>
    </r>
    <r>
      <rPr>
        <sz val="10"/>
        <rFont val="Public Sans Light"/>
        <family val="2"/>
      </rPr>
      <t>.</t>
    </r>
  </si>
  <si>
    <t>AusLCI 1.42 - Transport, truck, 16 to 28t, fleet average/AU U</t>
  </si>
  <si>
    <t>Curtain wall, Aluminium unitised type 1: 100% DGU 8T-16-44.2</t>
  </si>
  <si>
    <t>Curtain wall, Aluminium unitised type 3: aluminium cladding with vertical fins, 50% DGU 8T-16-44.2</t>
  </si>
  <si>
    <t>Curtain wall, Aluminium unitised type 2: aluminium cladding, 50% DGU 8T-16-44.2</t>
  </si>
  <si>
    <t>Curtain wall, Aluminium unitised type 4: aluminium cladding, 50% TGU 8T-16-6-16-44.2</t>
  </si>
  <si>
    <t>Curtain wall, Aluminium unitised type 6: GRC cladding, 50% DGU 8T-16-44.2</t>
  </si>
  <si>
    <t>Curtain wall, Aluminium unitised type 5: insulated shadow box, 50% DGU 8T-16-44.2</t>
  </si>
  <si>
    <t>Curtain wall, Double skin type 1: deep cavity aluminium façade, 100% single + DGU 66.2 + 8T-16-44.2</t>
  </si>
  <si>
    <t>Curtain wall, Double skin type 2: narrow cavity aluminium façade, 100% single + DGU 66.2 + 8T-16-44.2</t>
  </si>
  <si>
    <t>Curtain wall, Aluminium unitised type 7: opaque panel, 100% aluminium cladding</t>
  </si>
  <si>
    <t xml:space="preserve">c - Refer to fuel EF for transport equipment from the latest Australian National Greenhouse Account Factors for updated emission factors: https://www.dcceew.gov.au/climate-change/publications/national-greenhouse-accounts-factors </t>
  </si>
  <si>
    <t>Cold rolled lightweight - structural framing steel</t>
  </si>
  <si>
    <t>Cold rolled lightweight – painted structural steel (e.g. formwork, framing and decking steel)</t>
  </si>
  <si>
    <t>Cold rolled lightweight - structural steel (e.g. formwork, framing and decking steel)</t>
  </si>
  <si>
    <t xml:space="preserve">The factors below are to be combined with waste quantities and treatment pathways (refer to '4.2 Wastage and EOL rates' sheet) to estimate emissions associated with construction waste in Module A5 .
These figures can also apply to end-of-life stage calculations (C1-C4).
As it is common for emission factors to change over time, it is strongly encouraged that the latest version of the Australian NGA Factors is used when seeking emission factors. All editions can be found on the National Greenhouse Account Factors website (link below).
https://www.dcceew.gov.au/climate-change/publications/national-greenhouse-accounts-factors
The table below has been adapted from and supersedes the waste treatment emission factors in Table A2.3 from Appendix 2 in the Embodied Carbon Measurement for Infrastructure - Technical Guidance.
</t>
  </si>
  <si>
    <t>Ceiling system aluminium frame suspended (powder coated aluminium)</t>
  </si>
  <si>
    <t>Default product stage emission factors (A1-A3)</t>
  </si>
  <si>
    <t>Softwood timber most common species radiata pine,and includes treated, untreated, surfaced, and sawn products</t>
  </si>
  <si>
    <t>Waste material, transport only</t>
  </si>
  <si>
    <t>BRE Global Product Category Rules (PCR) For Type III EPD of Construction Products to EN 15804+A2  (PN 514 Rev 3.1)</t>
  </si>
  <si>
    <t>AusLCI 1.42 - Transport, van 3,5t/AU U</t>
  </si>
  <si>
    <t>Table 1.3a   Default construction energy use (A5) emission factors</t>
  </si>
  <si>
    <r>
      <rPr>
        <b/>
        <sz val="10"/>
        <color rgb="FF0F1918"/>
        <rFont val="Public Sans Light"/>
        <scheme val="minor"/>
      </rPr>
      <t>Fuel blends</t>
    </r>
    <r>
      <rPr>
        <sz val="10"/>
        <color rgb="FF0F1918"/>
        <rFont val="Public Sans Light"/>
        <scheme val="minor"/>
      </rPr>
      <t xml:space="preserve">
The use of biofuel blends (e.g. E10, B5) must calculate emissions from the relative components separately. For example, 100 kL of E10 fuel, should calculate emissions using 90 kL of gasoline and 10 kL of ethanol.
</t>
    </r>
    <r>
      <rPr>
        <b/>
        <sz val="10"/>
        <color rgb="FF0F1918"/>
        <rFont val="Public Sans Light"/>
        <scheme val="minor"/>
      </rPr>
      <t>Fuel application</t>
    </r>
    <r>
      <rPr>
        <sz val="10"/>
        <color rgb="FF0F1918"/>
        <rFont val="Public Sans Light"/>
        <scheme val="minor"/>
      </rPr>
      <t xml:space="preserve">
Projects reporting under the National Greenhouse and Energy Reporting Scheme should use an approach consistent with their reporting obligations. Table 1.3a provides the most common fuels and applications. Projects should refer to the latest NGA factors if their application is not covered by this table.
</t>
    </r>
    <r>
      <rPr>
        <b/>
        <sz val="10"/>
        <color rgb="FF0F1918"/>
        <rFont val="Public Sans Light"/>
        <scheme val="minor"/>
      </rPr>
      <t>Note</t>
    </r>
    <r>
      <rPr>
        <sz val="10"/>
        <color rgb="FF0F1918"/>
        <rFont val="Public Sans Light"/>
        <scheme val="minor"/>
      </rPr>
      <t xml:space="preserve"> - The table below has been adapted from and supersedes the Energy Use emission factors in Table A2.3 from Appendix 2 in the Embodied Carbon Measurement for Infrastructure - Technical Guidance.</t>
    </r>
  </si>
  <si>
    <t>https://www.dcceew.gov.au/climate-change/emissions-reporting/projecting-emissions</t>
  </si>
  <si>
    <r>
      <rPr>
        <sz val="10"/>
        <color rgb="FF0F1918"/>
        <rFont val="Public Sans Light"/>
      </rPr>
      <t>Default emission factors for energy consumption during the construction stage are provided in Table 1.3a below. These emission factors have been derived from the</t>
    </r>
    <r>
      <rPr>
        <b/>
        <sz val="10"/>
        <color rgb="FF0F1918"/>
        <rFont val="Public Sans"/>
      </rPr>
      <t xml:space="preserve"> </t>
    </r>
    <r>
      <rPr>
        <i/>
        <sz val="10"/>
        <color rgb="FF0F1918"/>
        <rFont val="Public Sans Light"/>
      </rPr>
      <t xml:space="preserve">Australian National Greenhouse Account (NGA) Factors </t>
    </r>
    <r>
      <rPr>
        <sz val="10"/>
        <color rgb="FF0F1918"/>
        <rFont val="Public Sans Light"/>
      </rPr>
      <t xml:space="preserve">for February 2024 (or latest available)
</t>
    </r>
    <r>
      <rPr>
        <sz val="10"/>
        <rFont val="Public Sans Light"/>
      </rPr>
      <t>As it is common for emission factors to change over time, it is strongly encouraged that the latest version of the Australian NGA Factors is used when seeking emission factors. All editions can be found on the NGA Factors website below.</t>
    </r>
    <r>
      <rPr>
        <u/>
        <sz val="10"/>
        <color theme="5" tint="-0.249977111117893"/>
        <rFont val="Public Sans Light"/>
      </rPr>
      <t xml:space="preserve">
</t>
    </r>
  </si>
  <si>
    <r>
      <t xml:space="preserve">Default transport distances are to be used where no further detailed information on the materials supply is available.
Rural projects are strongly encouraged to consider additional transport requirements for regional / national / global manufactured materials.
Refer to the </t>
    </r>
    <r>
      <rPr>
        <b/>
        <i/>
        <sz val="10"/>
        <rFont val="Public Sans Light"/>
        <scheme val="minor"/>
      </rPr>
      <t>Transport EFs</t>
    </r>
    <r>
      <rPr>
        <sz val="10"/>
        <rFont val="Public Sans Light"/>
        <scheme val="minor"/>
      </rPr>
      <t xml:space="preserve"> (tab 1.2) sheet for further guidance on selection of appropriate factors for use with these distances.
Note the table below has been adapted from and supersedes Table A8.1 in the Embodied Carbon Measurement for Infrastructure - Technical Guidance.
</t>
    </r>
  </si>
  <si>
    <r>
      <t xml:space="preserve">To confirm if this dataset is appropriate for your project, refer to the accompanying </t>
    </r>
    <r>
      <rPr>
        <i/>
        <sz val="10"/>
        <color theme="1"/>
        <rFont val="Public Sans Light"/>
      </rPr>
      <t>Guidance Note - Selecting Carbon Tools and Data Sources</t>
    </r>
    <r>
      <rPr>
        <sz val="10"/>
        <color theme="1"/>
        <rFont val="Public Sans Light"/>
      </rPr>
      <t>.</t>
    </r>
  </si>
  <si>
    <t>The below tables (Table 1.7, 1.8, 1.9, 1.10 and 1.11) show backgound calculations which are provided for information (not to be edited).</t>
  </si>
  <si>
    <t>Methodology</t>
  </si>
  <si>
    <t>Cement and cementitious material</t>
  </si>
  <si>
    <t>Estimate aligned with NABERS domestic model</t>
  </si>
  <si>
    <t>General concrete admixtures</t>
  </si>
  <si>
    <t>ICE V4.0</t>
  </si>
  <si>
    <r>
      <t xml:space="preserve">This sheet provides a means of establishing default factors for concrete to be used in the absence of suitable product-specific factors, in accordance with the </t>
    </r>
    <r>
      <rPr>
        <i/>
        <sz val="10"/>
        <rFont val="Public Sans Light"/>
      </rPr>
      <t>Guidance Note: Selecting Carbon Tools and Data Sources</t>
    </r>
    <r>
      <rPr>
        <sz val="10"/>
        <rFont val="Public Sans Light"/>
      </rPr>
      <t xml:space="preserve"> and the Emission Factor Hierarchy. Users should input into highlighted yellow cells. The other cells are locked.
Note that the concrete emission factor calculator is not appropriate for comparison with emission factors from product-specific EPDs, as data quality and background data are likely to differ. Care should also be taken when comparing between different supplier mix designs, which may have varying data quality and completeness e.g. if some admixtures are not provided in the mix design information. Reinforcement (bars, fibres, etc) should be estimated separately using the appropriate factors from </t>
    </r>
    <r>
      <rPr>
        <i/>
        <sz val="10"/>
        <rFont val="Public Sans Light"/>
      </rPr>
      <t>1.1 Product Stage EFs</t>
    </r>
    <r>
      <rPr>
        <sz val="10"/>
        <rFont val="Public Sans Light"/>
      </rPr>
      <t xml:space="preserve"> sheet. Where a supplier provides a range for the quantities of concrete mix components, the project team should take a conservative approach and use the upper ranges provided.</t>
    </r>
  </si>
  <si>
    <t>The default waste generation and treatment information below is to be used where no further detailed information is available.  Wastage rates are to be applied to total material quantities to derive an estimate of waste generation. Waste material can end up at different treatment destinations (i.e, either recycled, incinerated, or sent to landfill).  Waste material estimates should  be multiplied by the assumed share of material that ends up at the waste treatment destinations provided in Table 4.2, if no better information is available. The quantity of waste material by waste treatment destination should then be multiplied by the waste treatment emission factors that can be found in Table 1.5 in this workbook.
It is expected that during Stage 3, waste quantities and treatment types will be replaced with actual waste data. Where material quantities are derived from design documentation (e.g. drawings or digital models), the wastage amount should be assumed to be additional to the estimated quantity in A1-A3. Where material quantities are sourced from cost estimates or bill of quantities, it can be assumed that wastage has been allowed for in the quantity estimates. Wastage rates are still to be applied for estimating waste generation and treatment in A5.
These figures can also apply to end-of-life stage calculations (C1-C4). Note the table below has been adapted from and supersedes Tables A8.2 and A8.3 in the Embodied Carbon Measurement for Infrastructure - Technical Guidance.</t>
  </si>
  <si>
    <t>Any concrete mix with a strength rating of 10 MPa or lower</t>
  </si>
  <si>
    <r>
      <t>kg/m</t>
    </r>
    <r>
      <rPr>
        <vertAlign val="superscript"/>
        <sz val="10"/>
        <color theme="1"/>
        <rFont val="Public Sans Light"/>
      </rPr>
      <t>3</t>
    </r>
  </si>
  <si>
    <t>Precast concrete - major civil (e.g. bridges)</t>
  </si>
  <si>
    <t>Precast concrete - standard civil (e.g. culverts)</t>
  </si>
  <si>
    <t>Plywood timber for bracing, structural (walling, flooring), formwork purposes</t>
  </si>
  <si>
    <r>
      <t>tonnes CO</t>
    </r>
    <r>
      <rPr>
        <vertAlign val="subscript"/>
        <sz val="10"/>
        <color theme="1"/>
        <rFont val="Public Sans Light"/>
      </rPr>
      <t>2</t>
    </r>
    <r>
      <rPr>
        <sz val="10"/>
        <color theme="1"/>
        <rFont val="Public Sans Light"/>
        <family val="2"/>
      </rPr>
      <t>-e/tonnes.km transport (tkm)</t>
    </r>
  </si>
  <si>
    <r>
      <t>tonnes CO</t>
    </r>
    <r>
      <rPr>
        <vertAlign val="subscript"/>
        <sz val="10"/>
        <color theme="1"/>
        <rFont val="Public Sans Light"/>
      </rPr>
      <t>2</t>
    </r>
    <r>
      <rPr>
        <sz val="10"/>
        <color theme="1"/>
        <rFont val="Public Sans Light"/>
        <family val="2"/>
      </rPr>
      <t>-e/tkm</t>
    </r>
  </si>
  <si>
    <r>
      <t xml:space="preserve">When conducting operational carbon calculations (B6-B7), project teams should take into consideration the shift towards renewable electricity that is steadily reducing the emission factor of the NSW grid. This is particularly important for operational energy use calculations (B6). Project teams are advised to refer to the most recent </t>
    </r>
    <r>
      <rPr>
        <i/>
        <sz val="10"/>
        <color rgb="FF0F1918"/>
        <rFont val="Public Sans Light"/>
      </rPr>
      <t>Australian Emission Projections</t>
    </r>
    <r>
      <rPr>
        <sz val="10"/>
        <color rgb="FF0F1918"/>
        <rFont val="Public Sans Light"/>
      </rPr>
      <t xml:space="preserve"> report for updated emission factors, as the projections are regularly changing. For projects with a long or delayed construction phase, it is recommended to use these factors to represent the most likely electricity grid intensity at time of consumption (through use of a representative middle point or by averaging estimated electricity consumption over the construction program and applying relevant factors). All editions of Australian Emission Projections can be found on the Department of Climate Change, Energy, the Environment and Water (DCCEEW) website below.</t>
    </r>
    <r>
      <rPr>
        <u/>
        <sz val="10"/>
        <color theme="5" tint="-0.249977111117893"/>
        <rFont val="Public Sans Light"/>
      </rPr>
      <t xml:space="preserve">
</t>
    </r>
  </si>
  <si>
    <r>
      <t>kg CO</t>
    </r>
    <r>
      <rPr>
        <vertAlign val="subscript"/>
        <sz val="10"/>
        <color theme="1"/>
        <rFont val="Public Sans Light"/>
      </rPr>
      <t>2</t>
    </r>
    <r>
      <rPr>
        <sz val="10"/>
        <color theme="1"/>
        <rFont val="Public Sans Light"/>
        <family val="2"/>
      </rPr>
      <t>-e/kWh</t>
    </r>
  </si>
  <si>
    <r>
      <t>tonnes CO</t>
    </r>
    <r>
      <rPr>
        <vertAlign val="subscript"/>
        <sz val="10"/>
        <color theme="1"/>
        <rFont val="Public Sans Light"/>
      </rPr>
      <t>2</t>
    </r>
    <r>
      <rPr>
        <sz val="10"/>
        <color theme="1"/>
        <rFont val="Public Sans Light"/>
        <family val="2"/>
      </rPr>
      <t>-e/ha</t>
    </r>
  </si>
  <si>
    <r>
      <t>kg Co</t>
    </r>
    <r>
      <rPr>
        <vertAlign val="subscript"/>
        <sz val="10"/>
        <color theme="1"/>
        <rFont val="Public Sans Light"/>
      </rPr>
      <t>2</t>
    </r>
    <r>
      <rPr>
        <sz val="10"/>
        <color theme="1"/>
        <rFont val="Public Sans Light"/>
        <family val="2"/>
      </rPr>
      <t>-e/tree</t>
    </r>
  </si>
  <si>
    <r>
      <t>tonnes CO</t>
    </r>
    <r>
      <rPr>
        <vertAlign val="subscript"/>
        <sz val="10"/>
        <color theme="1"/>
        <rFont val="Public Sans Light"/>
      </rPr>
      <t>2</t>
    </r>
    <r>
      <rPr>
        <sz val="10"/>
        <color theme="1"/>
        <rFont val="Public Sans Light"/>
        <family val="2"/>
      </rPr>
      <t>-e/tonne</t>
    </r>
  </si>
  <si>
    <t>a - refer to the latest Australian National Greenhouse Account Factors for updated emission factors.</t>
  </si>
  <si>
    <t>a - Paul, K.I et al, Testing the generality of above-ground biomass allometry across plant functional types at the content scale, 2015, Global Change Biology, 22-6(2016).</t>
  </si>
  <si>
    <t>b - Paul, K.I et al, Testing the generality of above-ground biomass allometry across plant functional types, 2019, Forest Ecology and Management, 432(2019).</t>
  </si>
  <si>
    <t>d - Emissions per kg based on AusLCI v1.42, Ethanol, average, at plant. Density based on gasoline from CDP (2023), Technical Note: Conversion of fuel data to MWh.</t>
  </si>
  <si>
    <t>e - Based on an average of different feedstocks and production methods for biodiesel within US EPA (2023) Summary Lifecycle Analysis Greenhouse Gas Results for the U.S. Renewable Fuels Standard Program Version 1.1.</t>
  </si>
  <si>
    <t>a – refer to the latest Australian National Greenhouse Account Factors for updated emission factors.</t>
  </si>
  <si>
    <r>
      <t xml:space="preserve">The calculator includes the impacts associated with raw material supply of concrete components (A1), upstream transport of concrete components to batching plants (A2), and concrete manufacturing (A3). The Construction Stage (A4 - A5) impacts from transporting the concrete to site and concrete placement (e.g. pumping) are not covered and must be accounted for separately within the project’s upfront carbon calculations. The methodology for each lifecycle module is summarised below:
</t>
    </r>
    <r>
      <rPr>
        <b/>
        <i/>
        <sz val="10"/>
        <rFont val="Public Sans Light"/>
      </rPr>
      <t>Raw Material Supply (A1)</t>
    </r>
    <r>
      <rPr>
        <sz val="10"/>
        <rFont val="Public Sans Light"/>
      </rPr>
      <t xml:space="preserve"> - for each component, the user inputs a mass which is combined with the corresponding emission factor from the ECD (Tab 1.1). The sum of emissions from each component is the total A1 emissions for the concrete mix. Reinforcement is not included within the concrete calculator and must be included separately within the project’s upfront carbon calculations. 
</t>
    </r>
    <r>
      <rPr>
        <b/>
        <i/>
        <sz val="10"/>
        <rFont val="Public Sans Light"/>
      </rPr>
      <t>Upstream transport of concrete components (A2)</t>
    </r>
    <r>
      <rPr>
        <b/>
        <sz val="10"/>
        <rFont val="Public Sans Light"/>
      </rPr>
      <t xml:space="preserve"> </t>
    </r>
    <r>
      <rPr>
        <sz val="10"/>
        <rFont val="Public Sans Light"/>
      </rPr>
      <t xml:space="preserve">- the mass of each concrete component is multiplied with a default transportation distance for road, rail and sea (from Tab 3.1 of the ECD) and a corresponding transport emission factor (from Tab 1.2). The sum of emissions from transporting each component to the batch plant is the total A2 emissions for the concrete mix.
</t>
    </r>
    <r>
      <rPr>
        <b/>
        <i/>
        <sz val="10"/>
        <rFont val="Public Sans Light"/>
      </rPr>
      <t>Concrete manufacturing process (A3)</t>
    </r>
    <r>
      <rPr>
        <sz val="10"/>
        <rFont val="Public Sans Light"/>
      </rPr>
      <t xml:space="preserve"> - default activity data (energy use, water use, waste quantities) for the batching process is applied using the AusLCI process inputs for concrete, applying emission factors consistent with the ECD (Tabs 1.3 and 1.5). The sum of emissions from each activity at the batch plant is the total A3 emissions for the concrete mix. </t>
    </r>
  </si>
  <si>
    <t>*Note that transport of concrete mix from batching plant to project site (A4) and concrete placement (A5) is not included in the above, and should be calculated separately (refer to assumptions on tab 3-1).</t>
  </si>
  <si>
    <r>
      <t>m</t>
    </r>
    <r>
      <rPr>
        <vertAlign val="superscript"/>
        <sz val="10"/>
        <color theme="1"/>
        <rFont val="Public Sans Light"/>
      </rPr>
      <t>3</t>
    </r>
  </si>
  <si>
    <r>
      <t xml:space="preserve">d </t>
    </r>
    <r>
      <rPr>
        <sz val="10"/>
        <color theme="1"/>
        <rFont val="Public Sans Light"/>
      </rPr>
      <t>e.g. for cables.</t>
    </r>
  </si>
  <si>
    <r>
      <t xml:space="preserve">c </t>
    </r>
    <r>
      <rPr>
        <sz val="10"/>
        <color theme="1"/>
        <rFont val="Public Sans Light"/>
      </rPr>
      <t>e.g. for common pipe types.</t>
    </r>
  </si>
  <si>
    <t>Column1</t>
  </si>
  <si>
    <t>Upfront carbon emissions - Quantity basis (kgCO2e/unit) - Average</t>
  </si>
  <si>
    <t>Upfront carbon storage - Quantity basis (kgCO2e/unit) - Average</t>
  </si>
  <si>
    <t>Unit2</t>
  </si>
  <si>
    <r>
      <t>Product stage (A1-A3) Emission intensity  (kg CO</t>
    </r>
    <r>
      <rPr>
        <b/>
        <vertAlign val="subscript"/>
        <sz val="10"/>
        <color theme="0"/>
        <rFont val="Public Sans"/>
      </rPr>
      <t>2</t>
    </r>
    <r>
      <rPr>
        <b/>
        <sz val="10"/>
        <color theme="0"/>
        <rFont val="Public Sans"/>
      </rPr>
      <t>e/unit) - Low</t>
    </r>
  </si>
  <si>
    <t>Product stage (A1-A3) Emission intensity  (kg CO2e/unit) - Mid</t>
  </si>
  <si>
    <t>Product stage (A1-A3) Emission intensity  (kg CO2e/unit) - High</t>
  </si>
  <si>
    <r>
      <t>Transport (A4) Emission intensity (kg CO</t>
    </r>
    <r>
      <rPr>
        <b/>
        <vertAlign val="subscript"/>
        <sz val="10"/>
        <color theme="0"/>
        <rFont val="Public Sans"/>
      </rPr>
      <t>2</t>
    </r>
    <r>
      <rPr>
        <b/>
        <sz val="10"/>
        <color theme="0"/>
        <rFont val="Public Sans"/>
      </rPr>
      <t>e/unit) - Low</t>
    </r>
  </si>
  <si>
    <t>Transport (A4) Emission intensity (kg CO2e/unit) - Mid</t>
  </si>
  <si>
    <t>Transport (A4) Emission intensity (kg CO2e/unit) - High</t>
  </si>
  <si>
    <r>
      <t>Construction (A5) Emission intensity (kg CO</t>
    </r>
    <r>
      <rPr>
        <b/>
        <vertAlign val="subscript"/>
        <sz val="10"/>
        <color theme="0"/>
        <rFont val="Public Sans"/>
      </rPr>
      <t>2</t>
    </r>
    <r>
      <rPr>
        <b/>
        <sz val="10"/>
        <color theme="0"/>
        <rFont val="Public Sans"/>
      </rPr>
      <t>e/unit) - Low</t>
    </r>
  </si>
  <si>
    <t>Construction (A5) Emission intensity (kg CO2e/unit) - Mid</t>
  </si>
  <si>
    <t>Construction (A5) Emission intensity (kg CO2e/unit) - High</t>
  </si>
  <si>
    <t>Super Sector</t>
  </si>
  <si>
    <t>Material share of capex - Low</t>
  </si>
  <si>
    <t>Material share of capex - High</t>
  </si>
  <si>
    <t>Material share of capex - Mid</t>
  </si>
  <si>
    <r>
      <t>Product stage (A1-A3) Emission intensity (kg CO</t>
    </r>
    <r>
      <rPr>
        <b/>
        <vertAlign val="subscript"/>
        <sz val="10"/>
        <color theme="0"/>
        <rFont val="Public Sans"/>
      </rPr>
      <t>2</t>
    </r>
    <r>
      <rPr>
        <b/>
        <sz val="10"/>
        <color theme="0"/>
        <rFont val="Public Sans"/>
      </rPr>
      <t>e/$ material spend) - Low</t>
    </r>
  </si>
  <si>
    <t>Product stage (A1-A3) Emission intensity (kg CO2e/$ material spend) - Mid</t>
  </si>
  <si>
    <t>Product stage (A1-A3) Emission intensity (kg CO2e/$ material spend) - High</t>
  </si>
  <si>
    <r>
      <t>Transport (A4) Emission intensity (kg CO</t>
    </r>
    <r>
      <rPr>
        <b/>
        <vertAlign val="subscript"/>
        <sz val="10"/>
        <color theme="0"/>
        <rFont val="Public Sans"/>
      </rPr>
      <t>2</t>
    </r>
    <r>
      <rPr>
        <b/>
        <sz val="10"/>
        <color theme="0"/>
        <rFont val="Public Sans"/>
      </rPr>
      <t>e/$ material spend) - Low</t>
    </r>
  </si>
  <si>
    <t>Transport (A4) Emission intensity (kg CO2e/$ material spend) - Mid</t>
  </si>
  <si>
    <t>Transport (A4) Emission intensity (kg CO2e/$ material spend) - High</t>
  </si>
  <si>
    <r>
      <t>Construction (A5) Emission intensity (kg CO</t>
    </r>
    <r>
      <rPr>
        <b/>
        <vertAlign val="subscript"/>
        <sz val="10"/>
        <color theme="0"/>
        <rFont val="Public Sans"/>
      </rPr>
      <t>2</t>
    </r>
    <r>
      <rPr>
        <b/>
        <sz val="10"/>
        <color theme="0"/>
        <rFont val="Public Sans"/>
      </rPr>
      <t>e/$ material spend) - Low</t>
    </r>
  </si>
  <si>
    <t>Construction (A5) Emission intensity (kg CO2e/$ material spend) - Mid</t>
  </si>
  <si>
    <t>Construction (A5) Emission intensity (kg CO2e/$ material spend) - High</t>
  </si>
  <si>
    <t>Share of material by waste treatment destination (A5 and C1-C4): Recycling rate (%)</t>
  </si>
  <si>
    <t>Share of material by waste treatment destination (A5 and C1-C4): Landfill rate (%)</t>
  </si>
  <si>
    <r>
      <t xml:space="preserve">This sheet provides a set of default factors for materials to be used in the absence of product-specific factors, in accordance with the </t>
    </r>
    <r>
      <rPr>
        <i/>
        <sz val="10"/>
        <rFont val="Public Sans Light"/>
      </rPr>
      <t>Selecting datasets and calculation methods for your project - Guidance Note</t>
    </r>
    <r>
      <rPr>
        <sz val="10"/>
        <rFont val="Public Sans Light"/>
        <family val="2"/>
      </rPr>
      <t xml:space="preserve"> and the Emission Factor Hierarchy. The Emission Factor Hierarchy can be found in the Guidance Note and Table 5.2 in the </t>
    </r>
    <r>
      <rPr>
        <i/>
        <sz val="10"/>
        <rFont val="Public Sans Light"/>
      </rPr>
      <t>Embodied Carbon Measurement for Infrastructure - Technical Guidance</t>
    </r>
    <r>
      <rPr>
        <sz val="10"/>
        <rFont val="Public Sans Light"/>
        <family val="2"/>
      </rPr>
      <t xml:space="preserve">.
For projects with significant biogenic carbon impacts (e.g. buildings with timber structure), these should be considered in assessment. Projects should report upfront carbon storage (or sequestered biogenic carbon) and land use change emissions separately from fossil-based emissions, in line with PAS2080:2023.
Note the mass conversion assumptions should only be used where better information is not available.
Table 1.1 has been adapted from and supersedes the section on product stage emission factors from Appendix 2 in the </t>
    </r>
    <r>
      <rPr>
        <i/>
        <sz val="10"/>
        <rFont val="Public Sans Light"/>
      </rPr>
      <t>Embodied Carbon Measurement for Infrastructure - Technical Guidance.</t>
    </r>
  </si>
  <si>
    <t>Paper and cardboard</t>
  </si>
  <si>
    <t>tonnes CO2-e/tonne</t>
  </si>
  <si>
    <r>
      <rPr>
        <b/>
        <sz val="10"/>
        <color rgb="FF22272B"/>
        <rFont val="Public Sans Light"/>
        <scheme val="minor"/>
      </rPr>
      <t>Building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</si>
</sst>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00"/>
    <numFmt numFmtId="166" formatCode="0.00000"/>
    <numFmt numFmtId="167" formatCode="0.0000"/>
    <numFmt numFmtId="168" formatCode="0.000000"/>
    <numFmt numFmtId="169" formatCode="#,##0.0"/>
    <numFmt numFmtId="170" formatCode="#,##0.000"/>
  </numFmts>
  <fonts count="75">
    <font>
      <sz val="10"/>
      <color theme="1"/>
      <name val="Public Sans Light"/>
      <family val="2"/>
    </font>
    <font>
      <sz val="18"/>
      <color theme="3"/>
      <name val="Public Sans SemiBold"/>
      <family val="2"/>
      <scheme val="major"/>
    </font>
    <font>
      <b/>
      <sz val="10"/>
      <color theme="1"/>
      <name val="Public Sans Light"/>
    </font>
    <font>
      <b/>
      <sz val="16"/>
      <color theme="1"/>
      <name val="Public Sans Light"/>
    </font>
    <font>
      <sz val="10"/>
      <color theme="1"/>
      <name val="Arial"/>
      <family val="2"/>
    </font>
    <font>
      <sz val="10"/>
      <name val="Arial"/>
      <family val="2"/>
    </font>
    <font>
      <u/>
      <sz val="11"/>
      <color indexed="12"/>
      <name val="Calibri"/>
      <family val="2"/>
    </font>
    <font>
      <sz val="11"/>
      <color theme="1"/>
      <name val="Public Sans Light"/>
      <family val="2"/>
      <scheme val="minor"/>
    </font>
    <font>
      <sz val="11"/>
      <color theme="0"/>
      <name val="Public Sans Light"/>
      <family val="2"/>
      <scheme val="minor"/>
    </font>
    <font>
      <sz val="11"/>
      <color rgb="FF9C0006"/>
      <name val="Public Sans Light"/>
      <family val="2"/>
      <scheme val="minor"/>
    </font>
    <font>
      <sz val="10"/>
      <color theme="9" tint="-0.499984740745262"/>
      <name val="Arial"/>
      <family val="2"/>
    </font>
    <font>
      <b/>
      <sz val="11"/>
      <color theme="0"/>
      <name val="Public Sans Light"/>
      <family val="2"/>
      <scheme val="minor"/>
    </font>
    <font>
      <i/>
      <sz val="10"/>
      <color rgb="FFFF0000"/>
      <name val="Arial"/>
      <family val="2"/>
    </font>
    <font>
      <u/>
      <sz val="10"/>
      <color theme="11"/>
      <name val="Arial"/>
      <family val="2"/>
    </font>
    <font>
      <sz val="11"/>
      <color rgb="FF006100"/>
      <name val="Public Sans Light"/>
      <family val="2"/>
      <scheme val="minor"/>
    </font>
    <font>
      <sz val="11"/>
      <color rgb="FF9C5700"/>
      <name val="Public Sans Light"/>
      <family val="2"/>
      <scheme val="minor"/>
    </font>
    <font>
      <b/>
      <sz val="10"/>
      <color theme="0"/>
      <name val="Arial"/>
      <family val="2"/>
    </font>
    <font>
      <sz val="11"/>
      <color theme="1"/>
      <name val="Arial"/>
      <family val="2"/>
    </font>
    <font>
      <sz val="12"/>
      <color theme="1"/>
      <name val="Public Sans Light"/>
      <family val="2"/>
      <scheme val="minor"/>
    </font>
    <font>
      <sz val="8"/>
      <name val="Public Sans Light"/>
      <family val="2"/>
    </font>
    <font>
      <sz val="10"/>
      <color theme="1"/>
      <name val="Public Sans Light"/>
    </font>
    <font>
      <i/>
      <sz val="10"/>
      <color theme="1"/>
      <name val="Public Sans Light"/>
    </font>
    <font>
      <u/>
      <sz val="10"/>
      <color indexed="12"/>
      <name val="Public Sans Light"/>
      <scheme val="minor"/>
    </font>
    <font>
      <b/>
      <sz val="10"/>
      <name val="Public Sans"/>
    </font>
    <font>
      <sz val="10"/>
      <name val="Public Sans Light"/>
    </font>
    <font>
      <sz val="10"/>
      <color rgb="FF0F1918"/>
      <name val="Public Sans Light"/>
    </font>
    <font>
      <sz val="10"/>
      <color rgb="FF0F1918"/>
      <name val="Public Sans Light"/>
      <family val="2"/>
    </font>
    <font>
      <b/>
      <sz val="10"/>
      <color theme="0"/>
      <name val="Public Sans Light"/>
    </font>
    <font>
      <u/>
      <sz val="10"/>
      <color theme="1"/>
      <name val="Public Sans Light"/>
      <family val="2"/>
    </font>
    <font>
      <b/>
      <sz val="10"/>
      <color rgb="FF0F1918"/>
      <name val="Public Sans"/>
    </font>
    <font>
      <i/>
      <sz val="10"/>
      <color rgb="FF0F1918"/>
      <name val="Public Sans Light"/>
    </font>
    <font>
      <sz val="10"/>
      <color rgb="FF0F1918"/>
      <name val="Times New Roman"/>
      <family val="1"/>
    </font>
    <font>
      <b/>
      <sz val="10"/>
      <name val="Public Sans Light"/>
    </font>
    <font>
      <sz val="10"/>
      <color rgb="FF0F1918"/>
      <name val="Public Sans Light"/>
      <scheme val="minor"/>
    </font>
    <font>
      <b/>
      <sz val="10"/>
      <color theme="0"/>
      <name val="Public Sans"/>
    </font>
    <font>
      <b/>
      <vertAlign val="subscript"/>
      <sz val="10"/>
      <color theme="0"/>
      <name val="Public Sans"/>
    </font>
    <font>
      <b/>
      <sz val="10"/>
      <color rgb="FF002664"/>
      <name val="Public Sans"/>
    </font>
    <font>
      <b/>
      <sz val="10"/>
      <color theme="4"/>
      <name val="Public Sans Light"/>
    </font>
    <font>
      <b/>
      <sz val="14"/>
      <color theme="4"/>
      <name val="Public Sans Light"/>
    </font>
    <font>
      <b/>
      <sz val="10"/>
      <color theme="1"/>
      <name val="Public Sans Light"/>
      <scheme val="minor"/>
    </font>
    <font>
      <b/>
      <sz val="26"/>
      <color theme="4"/>
      <name val="Public Sans Light"/>
    </font>
    <font>
      <sz val="10"/>
      <color rgb="FFFF0000"/>
      <name val="Public Sans Light"/>
    </font>
    <font>
      <sz val="10"/>
      <name val="Public Sans Light"/>
      <family val="2"/>
    </font>
    <font>
      <vertAlign val="superscript"/>
      <sz val="10"/>
      <color theme="1"/>
      <name val="Public Sans Light"/>
    </font>
    <font>
      <vertAlign val="superscript"/>
      <sz val="10"/>
      <name val="Public Sans Light"/>
    </font>
    <font>
      <u/>
      <sz val="10"/>
      <color theme="5" tint="-0.249977111117893"/>
      <name val="Public Sans Light"/>
    </font>
    <font>
      <sz val="10"/>
      <color rgb="FFFF0000"/>
      <name val="Public Sans Light"/>
      <scheme val="minor"/>
    </font>
    <font>
      <b/>
      <sz val="10"/>
      <color theme="0"/>
      <name val="Public Sans Light"/>
      <family val="2"/>
    </font>
    <font>
      <b/>
      <sz val="10"/>
      <color theme="4"/>
      <name val="Public Sans Light"/>
      <family val="2"/>
    </font>
    <font>
      <b/>
      <sz val="10"/>
      <color rgb="FF0F1918"/>
      <name val="Public Sans Light"/>
      <scheme val="minor"/>
    </font>
    <font>
      <sz val="10"/>
      <name val="Public Sans Light"/>
      <scheme val="minor"/>
    </font>
    <font>
      <b/>
      <i/>
      <sz val="10"/>
      <name val="Public Sans Light"/>
      <scheme val="minor"/>
    </font>
    <font>
      <i/>
      <sz val="10"/>
      <name val="Public Sans Light"/>
    </font>
    <font>
      <vertAlign val="superscript"/>
      <sz val="10"/>
      <color theme="1"/>
      <name val="Public Sans Light"/>
      <family val="2"/>
    </font>
    <font>
      <vertAlign val="superscript"/>
      <sz val="10"/>
      <color rgb="FF0F1918"/>
      <name val="Public Sans Light"/>
    </font>
    <font>
      <sz val="10"/>
      <color theme="1"/>
      <name val="Public Sans Light"/>
      <family val="2"/>
    </font>
    <font>
      <b/>
      <sz val="11"/>
      <color theme="1"/>
      <name val="Public Sans Light"/>
      <family val="2"/>
      <scheme val="minor"/>
    </font>
    <font>
      <b/>
      <sz val="10"/>
      <color theme="1"/>
      <name val="Public Sans Light"/>
      <family val="2"/>
      <scheme val="minor"/>
    </font>
    <font>
      <b/>
      <vertAlign val="superscript"/>
      <sz val="10"/>
      <color theme="0"/>
      <name val="Public Sans Light"/>
    </font>
    <font>
      <b/>
      <vertAlign val="subscript"/>
      <sz val="10"/>
      <color theme="0"/>
      <name val="Public Sans Light"/>
    </font>
    <font>
      <b/>
      <vertAlign val="subscript"/>
      <sz val="10"/>
      <color theme="1"/>
      <name val="Public Sans Light"/>
      <scheme val="minor"/>
    </font>
    <font>
      <b/>
      <vertAlign val="superscript"/>
      <sz val="10"/>
      <color theme="1"/>
      <name val="Public Sans Light"/>
      <scheme val="minor"/>
    </font>
    <font>
      <b/>
      <sz val="11"/>
      <color theme="1"/>
      <name val="Public Sans Light"/>
      <scheme val="minor"/>
    </font>
    <font>
      <b/>
      <i/>
      <sz val="10"/>
      <name val="Public Sans Light"/>
    </font>
    <font>
      <vertAlign val="subscript"/>
      <sz val="10"/>
      <color theme="1"/>
      <name val="Public Sans Light"/>
    </font>
    <font>
      <b/>
      <sz val="15"/>
      <color theme="3"/>
      <name val="Public Sans Light"/>
      <family val="2"/>
      <scheme val="minor"/>
    </font>
    <font>
      <b/>
      <sz val="13"/>
      <color theme="3"/>
      <name val="Public Sans Light"/>
      <family val="2"/>
      <scheme val="minor"/>
    </font>
    <font>
      <b/>
      <sz val="11"/>
      <color theme="3"/>
      <name val="Public Sans Light"/>
      <family val="2"/>
      <scheme val="minor"/>
    </font>
    <font>
      <b/>
      <u/>
      <sz val="10"/>
      <color theme="1"/>
      <name val="Public Sans Light"/>
    </font>
    <font>
      <sz val="10"/>
      <color theme="0"/>
      <name val="Public Sans Light"/>
      <family val="2"/>
    </font>
    <font>
      <b/>
      <sz val="15"/>
      <color theme="4"/>
      <name val="Public Sans Light"/>
      <family val="2"/>
      <scheme val="minor"/>
    </font>
    <font>
      <b/>
      <sz val="13"/>
      <color theme="5"/>
      <name val="Public Sans Light"/>
      <family val="2"/>
      <scheme val="minor"/>
    </font>
    <font>
      <b/>
      <sz val="11"/>
      <color theme="5"/>
      <name val="Public Sans Light"/>
      <family val="2"/>
      <scheme val="minor"/>
    </font>
    <font>
      <b/>
      <sz val="10"/>
      <name val="Public Sans Light"/>
      <scheme val="minor"/>
    </font>
    <font>
      <b/>
      <sz val="10"/>
      <color rgb="FF22272B"/>
      <name val="Public Sans Light"/>
      <scheme val="minor"/>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rgb="FFFF0000"/>
        <bgColor indexed="64"/>
      </patternFill>
    </fill>
    <fill>
      <patternFill patternType="solid">
        <fgColor rgb="FFF5F5F5"/>
      </patternFill>
    </fill>
    <fill>
      <patternFill patternType="solid">
        <fgColor theme="4" tint="0.89999084444715716"/>
        <bgColor indexed="64"/>
      </patternFill>
    </fill>
    <fill>
      <patternFill patternType="solid">
        <fgColor theme="1"/>
        <bgColor indexed="64"/>
      </patternFill>
    </fill>
    <fill>
      <patternFill patternType="solid">
        <fgColor theme="4"/>
        <bgColor indexed="64"/>
      </patternFill>
    </fill>
    <fill>
      <patternFill patternType="solid">
        <fgColor theme="2"/>
        <bgColor indexed="64"/>
      </patternFill>
    </fill>
    <fill>
      <patternFill patternType="solid">
        <fgColor theme="0" tint="-0.249977111117893"/>
        <bgColor indexed="64"/>
      </patternFill>
    </fill>
  </fills>
  <borders count="48">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bottom style="double">
        <color indexed="64"/>
      </bottom>
      <diagonal/>
    </border>
    <border>
      <left/>
      <right/>
      <top style="thin">
        <color rgb="FFCDD3D6"/>
      </top>
      <bottom style="thin">
        <color rgb="FFCDD3D6"/>
      </bottom>
      <diagonal/>
    </border>
    <border>
      <left style="thin">
        <color theme="1" tint="0.749961851863155"/>
      </left>
      <right style="thin">
        <color theme="1" tint="0.749961851863155"/>
      </right>
      <top style="thin">
        <color theme="1" tint="0.749961851863155"/>
      </top>
      <bottom style="thin">
        <color theme="1" tint="0.749961851863155"/>
      </bottom>
      <diagonal/>
    </border>
    <border>
      <left/>
      <right/>
      <top style="thin">
        <color rgb="FFCDD3D6"/>
      </top>
      <bottom style="thin">
        <color indexed="64"/>
      </bottom>
      <diagonal/>
    </border>
    <border>
      <left style="thin">
        <color theme="1" tint="0.749961851863155"/>
      </left>
      <right/>
      <top style="thin">
        <color theme="1" tint="0.749961851863155"/>
      </top>
      <bottom style="thin">
        <color theme="1" tint="0.749961851863155"/>
      </bottom>
      <diagonal/>
    </border>
    <border>
      <left/>
      <right style="thin">
        <color theme="1" tint="0.749961851863155"/>
      </right>
      <top style="thin">
        <color theme="1" tint="0.749961851863155"/>
      </top>
      <bottom style="thin">
        <color theme="1" tint="0.749961851863155"/>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theme="1" tint="0.749961851863155"/>
      </bottom>
      <diagonal/>
    </border>
    <border>
      <left style="medium">
        <color indexed="64"/>
      </left>
      <right style="medium">
        <color indexed="64"/>
      </right>
      <top style="thin">
        <color theme="1" tint="0.749961851863155"/>
      </top>
      <bottom style="thin">
        <color theme="1" tint="0.749961851863155"/>
      </bottom>
      <diagonal/>
    </border>
    <border>
      <left/>
      <right/>
      <top style="thin">
        <color theme="1" tint="0.749961851863155"/>
      </top>
      <bottom style="thin">
        <color theme="1" tint="0.749961851863155"/>
      </bottom>
      <diagonal/>
    </border>
    <border>
      <left style="medium">
        <color indexed="64"/>
      </left>
      <right style="medium">
        <color indexed="64"/>
      </right>
      <top style="thin">
        <color theme="1" tint="0.749961851863155"/>
      </top>
      <bottom/>
      <diagonal/>
    </border>
    <border>
      <left/>
      <right/>
      <top/>
      <bottom style="thin">
        <color theme="1" tint="0.749961851863155"/>
      </bottom>
      <diagonal/>
    </border>
    <border>
      <left/>
      <right style="thin">
        <color indexed="64"/>
      </right>
      <top style="thin">
        <color indexed="64"/>
      </top>
      <bottom style="thin">
        <color indexed="64"/>
      </bottom>
      <diagonal/>
    </border>
    <border>
      <left style="thin">
        <color theme="1" tint="0.749961851863155"/>
      </left>
      <right style="thin">
        <color theme="1" tint="0.749961851863155"/>
      </right>
      <top/>
      <bottom style="thin">
        <color theme="1" tint="0.749961851863155"/>
      </bottom>
      <diagonal/>
    </border>
    <border>
      <left style="thin">
        <color theme="1" tint="0.749961851863155"/>
      </left>
      <right style="thin">
        <color theme="1" tint="0.749961851863155"/>
      </right>
      <top style="thin">
        <color theme="1" tint="0.749961851863155"/>
      </top>
      <bottom/>
      <diagonal/>
    </border>
    <border>
      <left/>
      <right/>
      <top style="thin">
        <color theme="4"/>
      </top>
      <bottom style="double">
        <color theme="4"/>
      </bottom>
      <diagonal/>
    </border>
    <border>
      <left style="thin">
        <color theme="1" tint="0.749961851863155"/>
      </left>
      <right style="thin">
        <color theme="1" tint="0.749961851863155"/>
      </right>
      <top/>
      <bottom/>
      <diagonal/>
    </border>
    <border>
      <left style="thin">
        <color theme="1" tint="0.749961851863155"/>
      </left>
      <right/>
      <top/>
      <bottom/>
      <diagonal/>
    </border>
    <border>
      <left/>
      <right style="thin">
        <color theme="1" tint="0.74996185186315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int="0.749961851863155"/>
      </top>
      <bottom/>
      <diagonal/>
    </border>
    <border>
      <left style="medium">
        <color indexed="64"/>
      </left>
      <right style="medium">
        <color indexed="64"/>
      </right>
      <top/>
      <bottom/>
      <diagonal/>
    </border>
    <border>
      <left/>
      <right style="thin">
        <color theme="1" tint="0.749961851863155"/>
      </right>
      <top style="thin">
        <color theme="1" tint="0.749961851863155"/>
      </top>
      <bottom/>
      <diagonal/>
    </border>
    <border>
      <left style="thin">
        <color theme="1" tint="0.749961851863155"/>
      </left>
      <right/>
      <top style="thin">
        <color theme="1" tint="0.749961851863155"/>
      </top>
      <bottom/>
      <diagonal/>
    </border>
    <border>
      <left/>
      <right/>
      <top style="thin">
        <color rgb="FFCDD3D6"/>
      </top>
      <bottom/>
      <diagonal/>
    </border>
    <border>
      <left/>
      <right/>
      <top/>
      <bottom style="medium">
        <color theme="5"/>
      </bottom>
      <diagonal/>
    </border>
    <border>
      <left/>
      <right/>
      <top style="thick">
        <color theme="4"/>
      </top>
      <bottom style="medium">
        <color theme="5"/>
      </bottom>
      <diagonal/>
    </border>
  </borders>
  <cellStyleXfs count="52">
    <xf numFmtId="0" fontId="0" fillId="0" borderId="0"/>
    <xf numFmtId="0" fontId="1" fillId="0" borderId="0" applyNumberFormat="0" applyFill="0" applyBorder="0" applyAlignment="0" applyProtection="0"/>
    <xf numFmtId="0" fontId="4" fillId="0" borderId="0"/>
    <xf numFmtId="0" fontId="7" fillId="8"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10"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9" fillId="3" borderId="0" applyNumberFormat="0" applyBorder="0" applyAlignment="0" applyProtection="0"/>
    <xf numFmtId="0" fontId="5" fillId="32" borderId="5" applyNumberFormat="0" applyAlignment="0" applyProtection="0"/>
    <xf numFmtId="0" fontId="10" fillId="33" borderId="6" applyNumberFormat="0" applyProtection="0">
      <alignment vertical="center"/>
    </xf>
    <xf numFmtId="0" fontId="11" fillId="5"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2" borderId="0" applyNumberFormat="0" applyBorder="0" applyAlignment="0" applyProtection="0"/>
    <xf numFmtId="0" fontId="6" fillId="0" borderId="0" applyNumberFormat="0" applyFill="0" applyBorder="0" applyAlignment="0" applyProtection="0">
      <alignment vertical="top"/>
      <protection locked="0"/>
    </xf>
    <xf numFmtId="0" fontId="5" fillId="34" borderId="1" applyNumberFormat="0" applyBorder="0" applyAlignment="0" applyProtection="0"/>
    <xf numFmtId="0" fontId="5" fillId="35" borderId="0">
      <alignment vertical="center"/>
    </xf>
    <xf numFmtId="0" fontId="5" fillId="36" borderId="7" applyNumberFormat="0" applyAlignment="0" applyProtection="0"/>
    <xf numFmtId="0" fontId="15" fillId="4" borderId="0" applyNumberFormat="0" applyBorder="0" applyAlignment="0" applyProtection="0"/>
    <xf numFmtId="0" fontId="4" fillId="6" borderId="3" applyNumberFormat="0" applyFont="0" applyAlignment="0" applyProtection="0"/>
    <xf numFmtId="0" fontId="16" fillId="37" borderId="8" applyNumberFormat="0" applyAlignment="0" applyProtection="0"/>
    <xf numFmtId="9" fontId="17" fillId="0" borderId="0" applyFont="0" applyFill="0" applyBorder="0" applyAlignment="0" applyProtection="0"/>
    <xf numFmtId="0" fontId="5" fillId="38" borderId="9" applyNumberFormat="0" applyProtection="0">
      <alignment vertical="center"/>
    </xf>
    <xf numFmtId="0" fontId="16" fillId="39" borderId="0" applyNumberFormat="0" applyBorder="0" applyAlignment="0" applyProtection="0"/>
    <xf numFmtId="0" fontId="18" fillId="0" borderId="0">
      <alignment vertical="center" wrapText="1"/>
    </xf>
    <xf numFmtId="0" fontId="55" fillId="6" borderId="3" applyNumberFormat="0" applyFont="0" applyAlignment="0" applyProtection="0"/>
    <xf numFmtId="0" fontId="56" fillId="0" borderId="25" applyNumberFormat="0" applyFill="0" applyAlignment="0" applyProtection="0"/>
    <xf numFmtId="0" fontId="65" fillId="0" borderId="29" applyNumberFormat="0" applyFill="0" applyAlignment="0" applyProtection="0"/>
    <xf numFmtId="0" fontId="66" fillId="0" borderId="30" applyNumberFormat="0" applyFill="0" applyAlignment="0" applyProtection="0"/>
    <xf numFmtId="0" fontId="67" fillId="0" borderId="31" applyNumberFormat="0" applyFill="0" applyAlignment="0" applyProtection="0"/>
  </cellStyleXfs>
  <cellXfs count="235">
    <xf numFmtId="0" fontId="0" fillId="0" borderId="0" xfId="0"/>
    <xf numFmtId="0" fontId="0" fillId="31" borderId="0" xfId="0" applyFill="1"/>
    <xf numFmtId="0" fontId="3" fillId="31" borderId="0" xfId="0" applyFont="1" applyFill="1"/>
    <xf numFmtId="0" fontId="0" fillId="31" borderId="0" xfId="0" applyFill="1" applyAlignment="1">
      <alignment wrapText="1"/>
    </xf>
    <xf numFmtId="0" fontId="0" fillId="31" borderId="0" xfId="0" applyFill="1" applyAlignment="1">
      <alignment vertical="center" wrapText="1"/>
    </xf>
    <xf numFmtId="0" fontId="0" fillId="31" borderId="4" xfId="0" applyFill="1" applyBorder="1" applyAlignment="1">
      <alignment vertical="center" wrapText="1"/>
    </xf>
    <xf numFmtId="0" fontId="20" fillId="31" borderId="0" xfId="0" applyFont="1" applyFill="1" applyAlignment="1">
      <alignment horizontal="left"/>
    </xf>
    <xf numFmtId="0" fontId="22" fillId="31" borderId="0" xfId="36" applyFont="1" applyFill="1" applyAlignment="1" applyProtection="1">
      <alignment horizontal="left"/>
    </xf>
    <xf numFmtId="0" fontId="24" fillId="0" borderId="11" xfId="0" applyFont="1" applyBorder="1" applyAlignment="1">
      <alignment horizontal="left" vertical="top" wrapText="1"/>
    </xf>
    <xf numFmtId="0" fontId="0" fillId="31" borderId="12" xfId="0" applyFill="1" applyBorder="1"/>
    <xf numFmtId="0" fontId="28" fillId="31" borderId="0" xfId="0" applyFont="1" applyFill="1"/>
    <xf numFmtId="0" fontId="20" fillId="31" borderId="0" xfId="0" applyFont="1" applyFill="1"/>
    <xf numFmtId="0" fontId="0" fillId="31" borderId="0" xfId="0" applyFill="1" applyAlignment="1">
      <alignment vertical="top" wrapText="1"/>
    </xf>
    <xf numFmtId="0" fontId="6" fillId="31" borderId="0" xfId="36" applyFill="1" applyAlignment="1" applyProtection="1"/>
    <xf numFmtId="0" fontId="37" fillId="31" borderId="0" xfId="0" applyFont="1" applyFill="1"/>
    <xf numFmtId="0" fontId="38" fillId="31" borderId="0" xfId="0" applyFont="1" applyFill="1"/>
    <xf numFmtId="0" fontId="23" fillId="31" borderId="0" xfId="0" applyFont="1" applyFill="1"/>
    <xf numFmtId="0" fontId="23" fillId="31" borderId="0" xfId="0" applyFont="1" applyFill="1" applyAlignment="1">
      <alignment wrapText="1"/>
    </xf>
    <xf numFmtId="0" fontId="24" fillId="31" borderId="0" xfId="0" applyFont="1" applyFill="1"/>
    <xf numFmtId="0" fontId="24" fillId="31" borderId="0" xfId="0" applyFont="1" applyFill="1" applyAlignment="1">
      <alignment vertical="top"/>
    </xf>
    <xf numFmtId="0" fontId="0" fillId="31" borderId="13" xfId="0" applyFill="1" applyBorder="1"/>
    <xf numFmtId="165" fontId="26" fillId="0" borderId="11" xfId="0" applyNumberFormat="1" applyFont="1" applyBorder="1" applyAlignment="1">
      <alignment horizontal="right" vertical="top" indent="1" shrinkToFit="1"/>
    </xf>
    <xf numFmtId="0" fontId="0" fillId="31" borderId="15" xfId="0" applyFill="1" applyBorder="1"/>
    <xf numFmtId="0" fontId="40" fillId="31" borderId="0" xfId="0" applyFont="1" applyFill="1"/>
    <xf numFmtId="0" fontId="27" fillId="43" borderId="0" xfId="0" applyFont="1" applyFill="1" applyAlignment="1">
      <alignment horizontal="center" vertical="center"/>
    </xf>
    <xf numFmtId="0" fontId="0" fillId="0" borderId="12" xfId="0" applyBorder="1"/>
    <xf numFmtId="0" fontId="0" fillId="31" borderId="19" xfId="0" applyFill="1" applyBorder="1" applyAlignment="1">
      <alignment horizontal="center"/>
    </xf>
    <xf numFmtId="0" fontId="0" fillId="31" borderId="14" xfId="0" applyFill="1" applyBorder="1" applyAlignment="1">
      <alignment horizontal="center"/>
    </xf>
    <xf numFmtId="0" fontId="0" fillId="31" borderId="0" xfId="0" applyFill="1" applyAlignment="1">
      <alignment horizontal="center"/>
    </xf>
    <xf numFmtId="0" fontId="2" fillId="0" borderId="0" xfId="0" applyFont="1"/>
    <xf numFmtId="0" fontId="20" fillId="0" borderId="0" xfId="0" applyFont="1"/>
    <xf numFmtId="0" fontId="27" fillId="42" borderId="0" xfId="0" applyFont="1" applyFill="1" applyAlignment="1">
      <alignment wrapText="1"/>
    </xf>
    <xf numFmtId="0" fontId="0" fillId="0" borderId="0" xfId="0" applyAlignment="1">
      <alignment wrapText="1"/>
    </xf>
    <xf numFmtId="0" fontId="41" fillId="0" borderId="0" xfId="0" applyFont="1"/>
    <xf numFmtId="0" fontId="0" fillId="0" borderId="15" xfId="0" applyBorder="1"/>
    <xf numFmtId="0" fontId="32" fillId="31" borderId="0" xfId="0" applyFont="1" applyFill="1" applyAlignment="1">
      <alignment horizontal="center" wrapText="1"/>
    </xf>
    <xf numFmtId="0" fontId="0" fillId="31" borderId="23" xfId="0" applyFill="1" applyBorder="1"/>
    <xf numFmtId="0" fontId="0" fillId="31" borderId="24" xfId="0" applyFill="1" applyBorder="1"/>
    <xf numFmtId="0" fontId="20" fillId="0" borderId="4" xfId="0" applyFont="1" applyBorder="1" applyAlignment="1">
      <alignment vertical="center" wrapText="1"/>
    </xf>
    <xf numFmtId="0" fontId="20" fillId="31" borderId="4" xfId="0" applyFont="1" applyFill="1" applyBorder="1" applyAlignment="1">
      <alignment vertical="center" wrapText="1"/>
    </xf>
    <xf numFmtId="0" fontId="42" fillId="31" borderId="0" xfId="0" applyFont="1" applyFill="1"/>
    <xf numFmtId="0" fontId="0" fillId="31" borderId="12" xfId="0" applyFill="1" applyBorder="1" applyAlignment="1">
      <alignment vertical="top"/>
    </xf>
    <xf numFmtId="0" fontId="0" fillId="31" borderId="14" xfId="0" applyFill="1" applyBorder="1" applyAlignment="1">
      <alignment vertical="top"/>
    </xf>
    <xf numFmtId="0" fontId="42" fillId="31" borderId="14" xfId="0" applyFont="1" applyFill="1" applyBorder="1" applyAlignment="1">
      <alignment vertical="top"/>
    </xf>
    <xf numFmtId="3" fontId="42" fillId="31" borderId="12" xfId="0" applyNumberFormat="1" applyFont="1" applyFill="1" applyBorder="1" applyAlignment="1">
      <alignment vertical="top"/>
    </xf>
    <xf numFmtId="0" fontId="0" fillId="0" borderId="14" xfId="0" applyBorder="1" applyAlignment="1">
      <alignment vertical="top"/>
    </xf>
    <xf numFmtId="0" fontId="31" fillId="31" borderId="0" xfId="0" applyFont="1" applyFill="1" applyAlignment="1">
      <alignment vertical="top" wrapText="1"/>
    </xf>
    <xf numFmtId="0" fontId="0" fillId="31" borderId="12" xfId="0" applyFill="1" applyBorder="1" applyAlignment="1">
      <alignment wrapText="1"/>
    </xf>
    <xf numFmtId="0" fontId="27" fillId="43" borderId="0" xfId="0" applyFont="1" applyFill="1"/>
    <xf numFmtId="0" fontId="24" fillId="31" borderId="15" xfId="0" applyFont="1" applyFill="1" applyBorder="1"/>
    <xf numFmtId="0" fontId="48" fillId="31" borderId="0" xfId="0" applyFont="1" applyFill="1"/>
    <xf numFmtId="0" fontId="47" fillId="43" borderId="0" xfId="0" applyFont="1" applyFill="1" applyAlignment="1">
      <alignment horizontal="center" vertical="center"/>
    </xf>
    <xf numFmtId="0" fontId="2" fillId="31" borderId="0" xfId="0" applyFont="1" applyFill="1" applyAlignment="1">
      <alignment horizontal="left"/>
    </xf>
    <xf numFmtId="0" fontId="53" fillId="31" borderId="0" xfId="0" applyFont="1" applyFill="1"/>
    <xf numFmtId="166" fontId="0" fillId="31" borderId="12" xfId="0" applyNumberFormat="1" applyFill="1" applyBorder="1"/>
    <xf numFmtId="0" fontId="2" fillId="44" borderId="4" xfId="0" applyFont="1" applyFill="1" applyBorder="1" applyAlignment="1">
      <alignment vertical="center" wrapText="1"/>
    </xf>
    <xf numFmtId="0" fontId="39" fillId="44" borderId="4" xfId="0" applyFont="1" applyFill="1" applyBorder="1" applyAlignment="1">
      <alignment vertical="center"/>
    </xf>
    <xf numFmtId="0" fontId="42" fillId="31" borderId="0" xfId="0" applyFont="1" applyFill="1" applyAlignment="1">
      <alignment vertical="top"/>
    </xf>
    <xf numFmtId="0" fontId="36" fillId="31" borderId="0" xfId="0" applyFont="1" applyFill="1"/>
    <xf numFmtId="0" fontId="32" fillId="41" borderId="22" xfId="0" applyFont="1" applyFill="1" applyBorder="1" applyAlignment="1">
      <alignment horizontal="center" vertical="center" wrapText="1"/>
    </xf>
    <xf numFmtId="0" fontId="0" fillId="31" borderId="0" xfId="0" quotePrefix="1" applyFill="1"/>
    <xf numFmtId="0" fontId="42" fillId="31" borderId="12" xfId="0" applyFont="1" applyFill="1" applyBorder="1"/>
    <xf numFmtId="0" fontId="20" fillId="31" borderId="11" xfId="0" applyFont="1" applyFill="1" applyBorder="1" applyAlignment="1">
      <alignment horizontal="center" vertical="top" wrapText="1"/>
    </xf>
    <xf numFmtId="9" fontId="26" fillId="40" borderId="11" xfId="0" applyNumberFormat="1" applyFont="1" applyFill="1" applyBorder="1" applyAlignment="1">
      <alignment horizontal="right" vertical="top" indent="1" shrinkToFit="1"/>
    </xf>
    <xf numFmtId="9" fontId="26" fillId="40" borderId="11" xfId="0" applyNumberFormat="1" applyFont="1" applyFill="1" applyBorder="1" applyAlignment="1">
      <alignment horizontal="right" vertical="top" shrinkToFit="1"/>
    </xf>
    <xf numFmtId="165" fontId="26" fillId="0" borderId="11" xfId="0" applyNumberFormat="1" applyFont="1" applyBorder="1" applyAlignment="1">
      <alignment horizontal="right" vertical="top" shrinkToFit="1"/>
    </xf>
    <xf numFmtId="165" fontId="26" fillId="40" borderId="11" xfId="0" applyNumberFormat="1" applyFont="1" applyFill="1" applyBorder="1" applyAlignment="1">
      <alignment horizontal="right" vertical="top" shrinkToFit="1"/>
    </xf>
    <xf numFmtId="9" fontId="0" fillId="44" borderId="12" xfId="0" applyNumberFormat="1" applyFill="1" applyBorder="1" applyAlignment="1">
      <alignment horizontal="right"/>
    </xf>
    <xf numFmtId="9" fontId="0" fillId="31" borderId="12" xfId="0" applyNumberFormat="1" applyFill="1" applyBorder="1" applyAlignment="1">
      <alignment horizontal="right"/>
    </xf>
    <xf numFmtId="2" fontId="0" fillId="31" borderId="12" xfId="0" applyNumberFormat="1" applyFill="1" applyBorder="1"/>
    <xf numFmtId="0" fontId="24" fillId="31" borderId="12" xfId="0" applyFont="1" applyFill="1" applyBorder="1" applyAlignment="1">
      <alignment wrapText="1"/>
    </xf>
    <xf numFmtId="9" fontId="0" fillId="44" borderId="12" xfId="0" applyNumberFormat="1" applyFill="1" applyBorder="1" applyAlignment="1">
      <alignment horizontal="right" vertical="center"/>
    </xf>
    <xf numFmtId="9" fontId="0" fillId="31" borderId="23" xfId="0" applyNumberFormat="1" applyFill="1" applyBorder="1" applyAlignment="1">
      <alignment horizontal="right" vertical="center"/>
    </xf>
    <xf numFmtId="9" fontId="0" fillId="31" borderId="12" xfId="0" applyNumberFormat="1" applyFill="1" applyBorder="1" applyAlignment="1">
      <alignment horizontal="right" vertical="center"/>
    </xf>
    <xf numFmtId="0" fontId="0" fillId="31" borderId="0" xfId="0" applyFill="1" applyAlignment="1">
      <alignment vertical="center"/>
    </xf>
    <xf numFmtId="167" fontId="0" fillId="31" borderId="12" xfId="0" applyNumberFormat="1" applyFill="1" applyBorder="1"/>
    <xf numFmtId="165" fontId="0" fillId="31" borderId="12" xfId="0" applyNumberFormat="1" applyFill="1" applyBorder="1"/>
    <xf numFmtId="164" fontId="0" fillId="31" borderId="12" xfId="0" applyNumberFormat="1" applyFill="1" applyBorder="1"/>
    <xf numFmtId="165" fontId="42" fillId="31" borderId="12" xfId="0" applyNumberFormat="1" applyFont="1" applyFill="1" applyBorder="1"/>
    <xf numFmtId="165" fontId="0" fillId="31" borderId="12" xfId="0" applyNumberFormat="1" applyFill="1" applyBorder="1" applyAlignment="1">
      <alignment horizontal="center" vertical="center"/>
    </xf>
    <xf numFmtId="0" fontId="44" fillId="31" borderId="0" xfId="0" applyFont="1" applyFill="1"/>
    <xf numFmtId="0" fontId="20" fillId="31" borderId="15" xfId="0" applyFont="1" applyFill="1" applyBorder="1"/>
    <xf numFmtId="0" fontId="57" fillId="0" borderId="25" xfId="48" applyFont="1"/>
    <xf numFmtId="0" fontId="0" fillId="31" borderId="12" xfId="0" applyFill="1" applyBorder="1" applyAlignment="1">
      <alignment horizontal="center"/>
    </xf>
    <xf numFmtId="0" fontId="56" fillId="0" borderId="0" xfId="48" applyBorder="1"/>
    <xf numFmtId="0" fontId="62" fillId="0" borderId="0" xfId="48" applyFont="1" applyBorder="1"/>
    <xf numFmtId="164" fontId="56" fillId="0" borderId="4" xfId="48" applyNumberFormat="1" applyBorder="1" applyAlignment="1">
      <alignment horizontal="center"/>
    </xf>
    <xf numFmtId="164" fontId="0" fillId="31" borderId="12" xfId="0" applyNumberFormat="1" applyFill="1" applyBorder="1" applyAlignment="1">
      <alignment horizontal="center"/>
    </xf>
    <xf numFmtId="4" fontId="0" fillId="31" borderId="18" xfId="0" applyNumberFormat="1" applyFill="1" applyBorder="1"/>
    <xf numFmtId="4" fontId="0" fillId="31" borderId="17" xfId="0" applyNumberFormat="1" applyFill="1" applyBorder="1"/>
    <xf numFmtId="4" fontId="0" fillId="0" borderId="18" xfId="0" applyNumberFormat="1" applyBorder="1"/>
    <xf numFmtId="4" fontId="42" fillId="31" borderId="21" xfId="0" applyNumberFormat="1" applyFont="1" applyFill="1" applyBorder="1" applyAlignment="1">
      <alignment horizontal="right"/>
    </xf>
    <xf numFmtId="4" fontId="0" fillId="31" borderId="19" xfId="0" applyNumberFormat="1" applyFill="1" applyBorder="1"/>
    <xf numFmtId="4" fontId="0" fillId="31" borderId="21" xfId="0" applyNumberFormat="1" applyFill="1" applyBorder="1"/>
    <xf numFmtId="4" fontId="0" fillId="0" borderId="19" xfId="0" applyNumberFormat="1" applyBorder="1"/>
    <xf numFmtId="4" fontId="42" fillId="0" borderId="18" xfId="0" applyNumberFormat="1" applyFont="1" applyBorder="1"/>
    <xf numFmtId="4" fontId="20" fillId="31" borderId="18" xfId="0" applyNumberFormat="1" applyFont="1" applyFill="1" applyBorder="1"/>
    <xf numFmtId="4" fontId="42" fillId="31" borderId="19" xfId="0" applyNumberFormat="1" applyFont="1" applyFill="1" applyBorder="1"/>
    <xf numFmtId="2" fontId="0" fillId="0" borderId="12" xfId="0" applyNumberFormat="1" applyBorder="1" applyAlignment="1">
      <alignment horizontal="center"/>
    </xf>
    <xf numFmtId="2" fontId="56" fillId="0" borderId="4" xfId="48" applyNumberFormat="1" applyFill="1" applyBorder="1"/>
    <xf numFmtId="3" fontId="0" fillId="31" borderId="12" xfId="0" applyNumberFormat="1" applyFill="1" applyBorder="1" applyAlignment="1">
      <alignment vertical="top"/>
    </xf>
    <xf numFmtId="3" fontId="0" fillId="0" borderId="12" xfId="0" applyNumberFormat="1" applyBorder="1" applyAlignment="1">
      <alignment vertical="top"/>
    </xf>
    <xf numFmtId="0" fontId="0" fillId="45" borderId="27" xfId="0" applyFill="1" applyBorder="1" applyAlignment="1">
      <alignment vertical="top"/>
    </xf>
    <xf numFmtId="0" fontId="0" fillId="45" borderId="0" xfId="0" applyFill="1" applyAlignment="1">
      <alignment vertical="top"/>
    </xf>
    <xf numFmtId="3" fontId="0" fillId="45" borderId="0" xfId="0" applyNumberFormat="1" applyFill="1" applyAlignment="1">
      <alignment vertical="top"/>
    </xf>
    <xf numFmtId="0" fontId="0" fillId="45" borderId="28" xfId="0" applyFill="1" applyBorder="1" applyAlignment="1">
      <alignment vertical="top"/>
    </xf>
    <xf numFmtId="9" fontId="0" fillId="0" borderId="12" xfId="0" applyNumberFormat="1" applyBorder="1" applyAlignment="1">
      <alignment horizontal="right" vertical="center"/>
    </xf>
    <xf numFmtId="0" fontId="27" fillId="43" borderId="27" xfId="0" applyFont="1" applyFill="1" applyBorder="1" applyAlignment="1">
      <alignment horizontal="center" vertical="center" wrapText="1"/>
    </xf>
    <xf numFmtId="0" fontId="27" fillId="42" borderId="0" xfId="0" applyFont="1" applyFill="1" applyAlignment="1">
      <alignment horizontal="center" vertical="center" wrapText="1"/>
    </xf>
    <xf numFmtId="0" fontId="27" fillId="43" borderId="0" xfId="0" applyFont="1" applyFill="1" applyAlignment="1">
      <alignment horizontal="center" vertical="center" wrapText="1"/>
    </xf>
    <xf numFmtId="0" fontId="27" fillId="42" borderId="28" xfId="0" applyFont="1" applyFill="1" applyBorder="1" applyAlignment="1">
      <alignment horizontal="center" vertical="center" wrapText="1"/>
    </xf>
    <xf numFmtId="0" fontId="20" fillId="45" borderId="27" xfId="0" applyFont="1" applyFill="1" applyBorder="1"/>
    <xf numFmtId="0" fontId="0" fillId="45" borderId="0" xfId="0" applyFill="1" applyAlignment="1">
      <alignment horizontal="right"/>
    </xf>
    <xf numFmtId="0" fontId="0" fillId="45" borderId="0" xfId="0" applyFill="1"/>
    <xf numFmtId="2" fontId="0" fillId="45" borderId="28" xfId="0" applyNumberFormat="1" applyFill="1" applyBorder="1"/>
    <xf numFmtId="164" fontId="33" fillId="31" borderId="11" xfId="0" applyNumberFormat="1" applyFont="1" applyFill="1" applyBorder="1" applyAlignment="1">
      <alignment horizontal="center" vertical="center" shrinkToFit="1"/>
    </xf>
    <xf numFmtId="3" fontId="33" fillId="31" borderId="11" xfId="0" applyNumberFormat="1" applyFont="1" applyFill="1" applyBorder="1" applyAlignment="1">
      <alignment horizontal="center" vertical="center" shrinkToFit="1"/>
    </xf>
    <xf numFmtId="165" fontId="33" fillId="31" borderId="11" xfId="0" applyNumberFormat="1" applyFont="1" applyFill="1" applyBorder="1" applyAlignment="1">
      <alignment horizontal="center" vertical="center" shrinkToFit="1"/>
    </xf>
    <xf numFmtId="0" fontId="24" fillId="0" borderId="11" xfId="0" applyFont="1" applyBorder="1" applyAlignment="1">
      <alignment horizontal="left" vertical="top"/>
    </xf>
    <xf numFmtId="0" fontId="24" fillId="31" borderId="11" xfId="0" applyFont="1" applyFill="1" applyBorder="1" applyAlignment="1">
      <alignment horizontal="left" vertical="top" indent="1"/>
    </xf>
    <xf numFmtId="0" fontId="0" fillId="0" borderId="19" xfId="0" applyBorder="1" applyAlignment="1">
      <alignment horizontal="center"/>
    </xf>
    <xf numFmtId="4" fontId="20" fillId="31" borderId="17" xfId="0" applyNumberFormat="1" applyFont="1" applyFill="1" applyBorder="1"/>
    <xf numFmtId="4" fontId="0" fillId="0" borderId="17" xfId="0" applyNumberFormat="1" applyBorder="1"/>
    <xf numFmtId="4" fontId="0" fillId="0" borderId="20" xfId="0" applyNumberFormat="1" applyBorder="1"/>
    <xf numFmtId="0" fontId="0" fillId="0" borderId="24" xfId="0" applyBorder="1"/>
    <xf numFmtId="0" fontId="2" fillId="31" borderId="26" xfId="0" applyFont="1" applyFill="1" applyBorder="1"/>
    <xf numFmtId="0" fontId="0" fillId="31" borderId="27" xfId="0" applyFill="1" applyBorder="1"/>
    <xf numFmtId="0" fontId="0" fillId="31" borderId="19" xfId="0" applyFill="1" applyBorder="1"/>
    <xf numFmtId="0" fontId="0" fillId="31" borderId="10" xfId="0" applyFill="1" applyBorder="1" applyAlignment="1">
      <alignment wrapText="1"/>
    </xf>
    <xf numFmtId="168" fontId="0" fillId="31" borderId="12" xfId="0" applyNumberFormat="1" applyFill="1" applyBorder="1"/>
    <xf numFmtId="0" fontId="0" fillId="0" borderId="12" xfId="0" applyBorder="1" applyAlignment="1">
      <alignment wrapText="1"/>
    </xf>
    <xf numFmtId="0" fontId="20" fillId="31" borderId="12" xfId="0" applyFont="1" applyFill="1" applyBorder="1" applyAlignment="1">
      <alignment wrapText="1"/>
    </xf>
    <xf numFmtId="0" fontId="20" fillId="0" borderId="12" xfId="0" applyFont="1" applyBorder="1" applyAlignment="1">
      <alignment wrapText="1"/>
    </xf>
    <xf numFmtId="4" fontId="0" fillId="31" borderId="12" xfId="0" applyNumberFormat="1" applyFill="1" applyBorder="1" applyAlignment="1">
      <alignment vertical="top"/>
    </xf>
    <xf numFmtId="169" fontId="33" fillId="31" borderId="11" xfId="0" applyNumberFormat="1" applyFont="1" applyFill="1" applyBorder="1" applyAlignment="1">
      <alignment horizontal="center" vertical="center" shrinkToFit="1"/>
    </xf>
    <xf numFmtId="170" fontId="33" fillId="31" borderId="11" xfId="0" applyNumberFormat="1" applyFont="1" applyFill="1" applyBorder="1" applyAlignment="1">
      <alignment horizontal="center" vertical="center" shrinkToFit="1"/>
    </xf>
    <xf numFmtId="0" fontId="20" fillId="31" borderId="0" xfId="0" applyFont="1" applyFill="1" applyAlignment="1">
      <alignment horizontal="left" vertical="center"/>
    </xf>
    <xf numFmtId="0" fontId="0" fillId="44" borderId="32" xfId="0" applyFill="1" applyBorder="1" applyAlignment="1">
      <alignment horizontal="left"/>
    </xf>
    <xf numFmtId="14" fontId="0" fillId="31" borderId="33" xfId="0" applyNumberFormat="1" applyFill="1" applyBorder="1" applyAlignment="1">
      <alignment wrapText="1"/>
    </xf>
    <xf numFmtId="0" fontId="0" fillId="44" borderId="36" xfId="0" applyFill="1" applyBorder="1" applyAlignment="1">
      <alignment horizontal="left"/>
    </xf>
    <xf numFmtId="164" fontId="0" fillId="31" borderId="37" xfId="0" applyNumberFormat="1" applyFill="1" applyBorder="1" applyAlignment="1">
      <alignment wrapText="1"/>
    </xf>
    <xf numFmtId="0" fontId="68" fillId="31" borderId="10" xfId="0" applyFont="1" applyFill="1" applyBorder="1" applyAlignment="1">
      <alignment horizontal="left" vertical="center"/>
    </xf>
    <xf numFmtId="0" fontId="0" fillId="0" borderId="38" xfId="0" applyBorder="1" applyAlignment="1">
      <alignment vertical="center" wrapText="1"/>
    </xf>
    <xf numFmtId="0" fontId="0" fillId="31" borderId="38" xfId="0" applyFill="1" applyBorder="1" applyAlignment="1">
      <alignment vertical="center" wrapText="1"/>
    </xf>
    <xf numFmtId="0" fontId="27" fillId="43" borderId="34" xfId="0" applyFont="1" applyFill="1" applyBorder="1" applyAlignment="1">
      <alignment vertical="center" wrapText="1"/>
    </xf>
    <xf numFmtId="0" fontId="27" fillId="43" borderId="39" xfId="0" applyFont="1" applyFill="1" applyBorder="1" applyAlignment="1">
      <alignment vertical="center" wrapText="1"/>
    </xf>
    <xf numFmtId="0" fontId="27" fillId="43" borderId="35" xfId="0" applyFont="1" applyFill="1" applyBorder="1" applyAlignment="1">
      <alignment vertical="center" wrapText="1"/>
    </xf>
    <xf numFmtId="0" fontId="20" fillId="31" borderId="40" xfId="0" applyFont="1" applyFill="1" applyBorder="1" applyAlignment="1">
      <alignment vertical="center" wrapText="1"/>
    </xf>
    <xf numFmtId="0" fontId="0" fillId="31" borderId="37" xfId="0" applyFill="1" applyBorder="1" applyAlignment="1">
      <alignment vertical="center" wrapText="1"/>
    </xf>
    <xf numFmtId="0" fontId="0" fillId="31" borderId="40" xfId="0" applyFill="1" applyBorder="1" applyAlignment="1">
      <alignment vertical="center" wrapText="1"/>
    </xf>
    <xf numFmtId="0" fontId="32" fillId="41" borderId="16" xfId="0" applyFont="1" applyFill="1" applyBorder="1" applyAlignment="1">
      <alignment horizontal="center" vertical="center" wrapText="1"/>
    </xf>
    <xf numFmtId="0" fontId="20" fillId="0" borderId="24" xfId="0" applyFont="1" applyBorder="1" applyAlignment="1">
      <alignment wrapText="1"/>
    </xf>
    <xf numFmtId="0" fontId="0" fillId="31" borderId="24" xfId="0" applyFill="1" applyBorder="1" applyAlignment="1">
      <alignment wrapText="1"/>
    </xf>
    <xf numFmtId="0" fontId="0" fillId="31" borderId="41" xfId="0" applyFill="1" applyBorder="1" applyAlignment="1">
      <alignment horizontal="center"/>
    </xf>
    <xf numFmtId="4" fontId="0" fillId="31" borderId="42" xfId="0" applyNumberFormat="1" applyFill="1" applyBorder="1"/>
    <xf numFmtId="4" fontId="0" fillId="31" borderId="41" xfId="0" applyNumberFormat="1" applyFill="1" applyBorder="1"/>
    <xf numFmtId="0" fontId="0" fillId="31" borderId="43" xfId="0" applyFill="1" applyBorder="1"/>
    <xf numFmtId="0" fontId="32" fillId="41" borderId="4" xfId="0" applyFont="1" applyFill="1" applyBorder="1" applyAlignment="1">
      <alignment horizontal="center" vertical="center" wrapText="1"/>
    </xf>
    <xf numFmtId="0" fontId="42" fillId="0" borderId="12" xfId="0" applyFont="1" applyBorder="1" applyAlignment="1">
      <alignment wrapText="1"/>
    </xf>
    <xf numFmtId="0" fontId="42" fillId="31" borderId="12" xfId="0" applyFont="1" applyFill="1" applyBorder="1" applyAlignment="1">
      <alignment wrapText="1"/>
    </xf>
    <xf numFmtId="168" fontId="0" fillId="31" borderId="24" xfId="0" applyNumberFormat="1" applyFill="1" applyBorder="1"/>
    <xf numFmtId="0" fontId="0" fillId="31" borderId="24" xfId="0" applyFill="1" applyBorder="1" applyAlignment="1">
      <alignment vertical="top"/>
    </xf>
    <xf numFmtId="4" fontId="0" fillId="31" borderId="24" xfId="0" applyNumberFormat="1" applyFill="1" applyBorder="1" applyAlignment="1">
      <alignment vertical="top"/>
    </xf>
    <xf numFmtId="167" fontId="0" fillId="31" borderId="24" xfId="0" applyNumberFormat="1" applyFill="1" applyBorder="1"/>
    <xf numFmtId="164" fontId="0" fillId="31" borderId="24" xfId="0" applyNumberFormat="1" applyFill="1" applyBorder="1"/>
    <xf numFmtId="0" fontId="0" fillId="31" borderId="26" xfId="0" applyFill="1" applyBorder="1" applyAlignment="1">
      <alignment vertical="center"/>
    </xf>
    <xf numFmtId="0" fontId="0" fillId="0" borderId="0" xfId="0" applyAlignment="1">
      <alignment vertical="center"/>
    </xf>
    <xf numFmtId="2" fontId="0" fillId="0" borderId="24" xfId="0" applyNumberFormat="1" applyBorder="1" applyAlignment="1">
      <alignment horizontal="center"/>
    </xf>
    <xf numFmtId="0" fontId="0" fillId="0" borderId="24" xfId="0" applyBorder="1" applyAlignment="1">
      <alignment horizontal="center"/>
    </xf>
    <xf numFmtId="0" fontId="0" fillId="31" borderId="26" xfId="0" applyFill="1" applyBorder="1" applyAlignment="1">
      <alignment vertical="top"/>
    </xf>
    <xf numFmtId="165" fontId="0" fillId="31" borderId="24" xfId="0" applyNumberFormat="1" applyFill="1" applyBorder="1"/>
    <xf numFmtId="2" fontId="0" fillId="31" borderId="24" xfId="0" applyNumberFormat="1" applyFill="1" applyBorder="1"/>
    <xf numFmtId="0" fontId="34" fillId="43" borderId="0" xfId="0" applyFont="1" applyFill="1" applyAlignment="1">
      <alignment horizontal="left" vertical="center" wrapText="1"/>
    </xf>
    <xf numFmtId="0" fontId="24" fillId="31" borderId="45" xfId="0" applyFont="1" applyFill="1" applyBorder="1" applyAlignment="1">
      <alignment horizontal="left" vertical="top" indent="1"/>
    </xf>
    <xf numFmtId="165" fontId="33" fillId="31" borderId="45" xfId="0" applyNumberFormat="1" applyFont="1" applyFill="1" applyBorder="1" applyAlignment="1">
      <alignment horizontal="center" vertical="center" shrinkToFit="1"/>
    </xf>
    <xf numFmtId="0" fontId="20" fillId="31" borderId="45" xfId="0" applyFont="1" applyFill="1" applyBorder="1" applyAlignment="1">
      <alignment horizontal="center" vertical="top" wrapText="1"/>
    </xf>
    <xf numFmtId="0" fontId="34" fillId="43" borderId="0" xfId="0" applyFont="1" applyFill="1" applyAlignment="1">
      <alignment vertical="center" wrapText="1"/>
    </xf>
    <xf numFmtId="0" fontId="24" fillId="31" borderId="11" xfId="0" applyFont="1" applyFill="1" applyBorder="1" applyAlignment="1">
      <alignment horizontal="left" vertical="top" wrapText="1" indent="1"/>
    </xf>
    <xf numFmtId="0" fontId="0" fillId="31" borderId="45" xfId="0" applyFill="1" applyBorder="1"/>
    <xf numFmtId="0" fontId="69" fillId="31" borderId="0" xfId="0" applyFont="1" applyFill="1"/>
    <xf numFmtId="0" fontId="37" fillId="31" borderId="0" xfId="0" applyFont="1" applyFill="1" applyAlignment="1">
      <alignment vertical="center"/>
    </xf>
    <xf numFmtId="0" fontId="0" fillId="31" borderId="15" xfId="0" applyFill="1" applyBorder="1" applyAlignment="1">
      <alignment vertical="top"/>
    </xf>
    <xf numFmtId="0" fontId="42" fillId="31" borderId="15" xfId="0" applyFont="1" applyFill="1" applyBorder="1" applyAlignment="1">
      <alignment vertical="top"/>
    </xf>
    <xf numFmtId="0" fontId="0" fillId="0" borderId="15" xfId="0" applyBorder="1" applyAlignment="1">
      <alignment vertical="top"/>
    </xf>
    <xf numFmtId="0" fontId="42" fillId="31" borderId="0" xfId="0" applyFont="1" applyFill="1" applyAlignment="1">
      <alignment vertical="top" wrapText="1"/>
    </xf>
    <xf numFmtId="0" fontId="42" fillId="31" borderId="14" xfId="0" applyFont="1" applyFill="1" applyBorder="1" applyAlignment="1">
      <alignment vertical="top" wrapText="1"/>
    </xf>
    <xf numFmtId="0" fontId="0" fillId="31" borderId="14" xfId="0" applyFill="1" applyBorder="1" applyAlignment="1">
      <alignment vertical="top" wrapText="1"/>
    </xf>
    <xf numFmtId="0" fontId="0" fillId="31" borderId="43" xfId="0" applyFill="1" applyBorder="1" applyAlignment="1">
      <alignment vertical="top"/>
    </xf>
    <xf numFmtId="0" fontId="0" fillId="31" borderId="44" xfId="0" applyFill="1" applyBorder="1" applyAlignment="1">
      <alignment vertical="top"/>
    </xf>
    <xf numFmtId="3" fontId="0" fillId="31" borderId="24" xfId="0" applyNumberFormat="1" applyFill="1" applyBorder="1" applyAlignment="1">
      <alignment vertical="top"/>
    </xf>
    <xf numFmtId="0" fontId="42" fillId="31" borderId="43" xfId="0" applyFont="1" applyFill="1" applyBorder="1" applyAlignment="1">
      <alignment vertical="top"/>
    </xf>
    <xf numFmtId="0" fontId="42" fillId="31" borderId="44" xfId="0" applyFont="1" applyFill="1" applyBorder="1" applyAlignment="1">
      <alignment vertical="top"/>
    </xf>
    <xf numFmtId="3" fontId="42" fillId="31" borderId="24" xfId="0" applyNumberFormat="1" applyFont="1" applyFill="1" applyBorder="1" applyAlignment="1">
      <alignment vertical="top"/>
    </xf>
    <xf numFmtId="0" fontId="42" fillId="31" borderId="44" xfId="0" applyFont="1" applyFill="1" applyBorder="1" applyAlignment="1">
      <alignment vertical="top" wrapText="1"/>
    </xf>
    <xf numFmtId="0" fontId="0" fillId="31" borderId="15" xfId="0" applyFill="1" applyBorder="1" applyAlignment="1">
      <alignment vertical="center"/>
    </xf>
    <xf numFmtId="0" fontId="0" fillId="0" borderId="15" xfId="0" applyBorder="1" applyAlignment="1">
      <alignment vertical="center"/>
    </xf>
    <xf numFmtId="2" fontId="42" fillId="31" borderId="14" xfId="0" applyNumberFormat="1" applyFont="1" applyFill="1" applyBorder="1" applyAlignment="1">
      <alignment vertical="center"/>
    </xf>
    <xf numFmtId="2" fontId="0" fillId="31" borderId="14" xfId="0" applyNumberFormat="1" applyFill="1" applyBorder="1" applyAlignment="1">
      <alignment vertical="center"/>
    </xf>
    <xf numFmtId="2" fontId="20" fillId="31" borderId="14" xfId="0" applyNumberFormat="1" applyFont="1" applyFill="1" applyBorder="1" applyAlignment="1">
      <alignment vertical="center" wrapText="1"/>
    </xf>
    <xf numFmtId="0" fontId="0" fillId="31" borderId="12" xfId="0" applyFill="1" applyBorder="1" applyAlignment="1">
      <alignment vertical="center" wrapText="1"/>
    </xf>
    <xf numFmtId="9" fontId="20" fillId="31" borderId="12" xfId="0" applyNumberFormat="1" applyFont="1" applyFill="1" applyBorder="1" applyAlignment="1">
      <alignment vertical="center" wrapText="1"/>
    </xf>
    <xf numFmtId="0" fontId="24" fillId="31" borderId="12" xfId="0" applyFont="1" applyFill="1" applyBorder="1" applyAlignment="1">
      <alignment vertical="center" wrapText="1"/>
    </xf>
    <xf numFmtId="0" fontId="22" fillId="31" borderId="22" xfId="36" applyFont="1" applyFill="1" applyBorder="1" applyAlignment="1" applyProtection="1">
      <alignment vertical="center" wrapText="1"/>
    </xf>
    <xf numFmtId="0" fontId="22" fillId="31" borderId="36" xfId="36" applyFont="1" applyFill="1" applyBorder="1" applyAlignment="1" applyProtection="1">
      <alignment vertical="center" wrapText="1"/>
    </xf>
    <xf numFmtId="0" fontId="22" fillId="31" borderId="22" xfId="36" applyFont="1" applyFill="1" applyBorder="1" applyAlignment="1" applyProtection="1">
      <alignment vertical="center"/>
    </xf>
    <xf numFmtId="0" fontId="70" fillId="31" borderId="29" xfId="49" applyFont="1" applyFill="1"/>
    <xf numFmtId="0" fontId="71" fillId="31" borderId="30" xfId="50" applyFont="1" applyFill="1" applyAlignment="1">
      <alignment horizontal="left"/>
    </xf>
    <xf numFmtId="0" fontId="71" fillId="31" borderId="46" xfId="50" applyFont="1" applyFill="1" applyBorder="1" applyAlignment="1">
      <alignment horizontal="left"/>
    </xf>
    <xf numFmtId="0" fontId="2" fillId="31" borderId="46" xfId="0" applyFont="1" applyFill="1" applyBorder="1" applyAlignment="1">
      <alignment horizontal="left"/>
    </xf>
    <xf numFmtId="0" fontId="0" fillId="31" borderId="46" xfId="0" applyFill="1" applyBorder="1"/>
    <xf numFmtId="0" fontId="22" fillId="31" borderId="12" xfId="36" applyFont="1" applyFill="1" applyBorder="1" applyAlignment="1" applyProtection="1"/>
    <xf numFmtId="0" fontId="71" fillId="31" borderId="30" xfId="50" applyFont="1" applyFill="1" applyAlignment="1">
      <alignment horizontal="left" vertical="top" wrapText="1"/>
    </xf>
    <xf numFmtId="0" fontId="0" fillId="41" borderId="3" xfId="47" applyFont="1" applyFill="1" applyAlignment="1" applyProtection="1">
      <alignment horizontal="center" vertical="center"/>
      <protection locked="0"/>
    </xf>
    <xf numFmtId="0" fontId="71" fillId="31" borderId="47" xfId="50" applyFont="1" applyFill="1" applyBorder="1" applyAlignment="1">
      <alignment horizontal="left"/>
    </xf>
    <xf numFmtId="0" fontId="2" fillId="31" borderId="47" xfId="0" applyFont="1" applyFill="1" applyBorder="1" applyAlignment="1">
      <alignment horizontal="left"/>
    </xf>
    <xf numFmtId="0" fontId="72" fillId="31" borderId="31" xfId="51" applyFont="1" applyFill="1" applyAlignment="1">
      <alignment horizontal="left" vertical="top"/>
    </xf>
    <xf numFmtId="0" fontId="73" fillId="31" borderId="11" xfId="0" applyFont="1" applyFill="1" applyBorder="1" applyAlignment="1">
      <alignment horizontal="left" vertical="top" wrapText="1"/>
    </xf>
    <xf numFmtId="0" fontId="73" fillId="31" borderId="45" xfId="0" applyFont="1" applyFill="1" applyBorder="1" applyAlignment="1">
      <alignment horizontal="left" vertical="top" wrapText="1"/>
    </xf>
    <xf numFmtId="0" fontId="70" fillId="31" borderId="29" xfId="49" applyFont="1" applyFill="1" applyAlignment="1">
      <alignment vertical="top"/>
    </xf>
    <xf numFmtId="0" fontId="71" fillId="31" borderId="30" xfId="50" applyFont="1" applyFill="1" applyAlignment="1">
      <alignment vertical="top"/>
    </xf>
    <xf numFmtId="0" fontId="73" fillId="0" borderId="11" xfId="0" applyFont="1" applyBorder="1" applyAlignment="1">
      <alignment horizontal="left" vertical="top" wrapText="1"/>
    </xf>
    <xf numFmtId="0" fontId="42" fillId="31" borderId="0" xfId="0" applyFont="1" applyFill="1" applyAlignment="1">
      <alignment horizontal="left" vertical="top" wrapText="1"/>
    </xf>
    <xf numFmtId="0" fontId="31" fillId="31" borderId="0" xfId="0" applyFont="1" applyFill="1" applyAlignment="1">
      <alignment vertical="top" wrapText="1"/>
    </xf>
    <xf numFmtId="0" fontId="33" fillId="31" borderId="0" xfId="0" applyFont="1" applyFill="1" applyAlignment="1">
      <alignment vertical="top" wrapText="1"/>
    </xf>
    <xf numFmtId="0" fontId="33" fillId="31" borderId="0" xfId="0" applyFont="1" applyFill="1" applyAlignment="1">
      <alignment horizontal="left" vertical="top" wrapText="1"/>
    </xf>
    <xf numFmtId="0" fontId="25" fillId="31" borderId="0" xfId="0" applyFont="1" applyFill="1" applyAlignment="1">
      <alignment vertical="top" wrapText="1"/>
    </xf>
    <xf numFmtId="0" fontId="22" fillId="31" borderId="0" xfId="36" applyFont="1" applyFill="1" applyAlignment="1" applyProtection="1">
      <alignment horizontal="left" vertical="top" wrapText="1"/>
    </xf>
    <xf numFmtId="0" fontId="24" fillId="31" borderId="0" xfId="0" applyFont="1" applyFill="1" applyAlignment="1">
      <alignment horizontal="left" vertical="top" wrapText="1"/>
    </xf>
    <xf numFmtId="0" fontId="0" fillId="0" borderId="0" xfId="0"/>
    <xf numFmtId="0" fontId="57" fillId="0" borderId="25" xfId="48" applyFont="1" applyAlignment="1">
      <alignment horizontal="center"/>
    </xf>
    <xf numFmtId="0" fontId="71" fillId="31" borderId="30" xfId="50" applyFont="1" applyFill="1" applyAlignment="1">
      <alignment horizontal="left"/>
    </xf>
    <xf numFmtId="0" fontId="72" fillId="31" borderId="31" xfId="51" applyFont="1" applyFill="1" applyAlignment="1">
      <alignment horizontal="left" vertical="top" wrapText="1"/>
    </xf>
    <xf numFmtId="0" fontId="72" fillId="31" borderId="31" xfId="51" applyFont="1" applyFill="1" applyAlignment="1">
      <alignment horizontal="left" vertical="top"/>
    </xf>
    <xf numFmtId="0" fontId="50" fillId="31" borderId="0" xfId="0" applyFont="1" applyFill="1" applyAlignment="1">
      <alignment vertical="top" wrapText="1"/>
    </xf>
    <xf numFmtId="0" fontId="46" fillId="31" borderId="0" xfId="0" applyFont="1" applyFill="1" applyAlignment="1">
      <alignment vertical="top" wrapText="1"/>
    </xf>
  </cellXfs>
  <cellStyles count="52">
    <cellStyle name="20% - Accent1 2" xfId="3" xr:uid="{722481F4-A89D-49FF-B077-7284E9AED750}"/>
    <cellStyle name="20% - Accent2 2" xfId="4" xr:uid="{7E391BA5-5F73-4ADA-8D6A-F422837FC337}"/>
    <cellStyle name="20% - Accent3 2" xfId="5" xr:uid="{C7BB3E95-E429-476E-9B01-C23843FB1712}"/>
    <cellStyle name="20% - Accent4 2" xfId="6" xr:uid="{0AD40DD9-F97D-4C3E-8AF4-FF1AE143BE19}"/>
    <cellStyle name="20% - Accent5 2" xfId="7" xr:uid="{8CEA68FD-5DBD-45DE-8CB9-D5516E578DD3}"/>
    <cellStyle name="20% - Accent6 2" xfId="8" xr:uid="{1D09A7A6-B04B-42F4-83B3-0E2E83407E40}"/>
    <cellStyle name="40% - Accent1 2" xfId="9" xr:uid="{1B9F4B25-FA6B-4C0D-9E23-A72D5497ADEF}"/>
    <cellStyle name="40% - Accent2 2" xfId="10" xr:uid="{8F5C6E15-52B2-44AC-9968-7D07E7380FE1}"/>
    <cellStyle name="40% - Accent3 2" xfId="11" xr:uid="{E1F9A5F3-5937-4EF5-AEB3-E91654BC0FD3}"/>
    <cellStyle name="40% - Accent4 2" xfId="12" xr:uid="{2B1E6FC1-9B30-4D31-AE04-26440655C177}"/>
    <cellStyle name="40% - Accent5 2" xfId="13" xr:uid="{33B40513-317E-418D-A670-38FF90F860C1}"/>
    <cellStyle name="40% - Accent6 2" xfId="14" xr:uid="{4AE446D6-B688-45B0-894B-75E1E4FE2D68}"/>
    <cellStyle name="60% - Accent1 2" xfId="15" xr:uid="{87113E38-3B66-4745-9DFF-41EF5487BFEC}"/>
    <cellStyle name="60% - Accent2 2" xfId="16" xr:uid="{FD0EE109-E3C7-48D7-A207-70136D2FE5FE}"/>
    <cellStyle name="60% - Accent3 2" xfId="17" xr:uid="{E55A9083-0EFD-45BE-8554-2E05CD066752}"/>
    <cellStyle name="60% - Accent4 2" xfId="18" xr:uid="{02F6DA89-77AC-4179-83EA-23C1000E5F67}"/>
    <cellStyle name="60% - Accent5 2" xfId="19" xr:uid="{96F63586-2E92-465D-80BC-7C07BC002327}"/>
    <cellStyle name="60% - Accent6 2" xfId="20" xr:uid="{7BCDDD2F-A0D9-434D-8571-07A0A39CC90E}"/>
    <cellStyle name="Accent1 2" xfId="21" xr:uid="{B55559DA-0958-493E-AFAB-CDD688965F16}"/>
    <cellStyle name="Accent2 2" xfId="22" xr:uid="{BE3013A4-F5BB-4362-8C87-AB696806F041}"/>
    <cellStyle name="Accent3 2" xfId="23" xr:uid="{5E5D1521-CB7E-460C-93BA-6E874BEB12C1}"/>
    <cellStyle name="Accent4 2" xfId="24" xr:uid="{DCC9EC17-E01E-410C-9ED7-70EE6FAF552B}"/>
    <cellStyle name="Accent5 2" xfId="25" xr:uid="{F9BE01FE-DA91-4EEB-8A69-A0F43B6BDDD1}"/>
    <cellStyle name="Accent6 2" xfId="26" xr:uid="{000F1786-1AAC-4578-A9F2-9DF8252D3C94}"/>
    <cellStyle name="Bad 2" xfId="27" xr:uid="{96B1874A-5021-4615-9EAA-11224B68CDED}"/>
    <cellStyle name="Calculation 2" xfId="29" xr:uid="{A045CAAB-2821-4121-961D-7B50162D6B89}"/>
    <cellStyle name="Calculation 3" xfId="28" xr:uid="{D346D83D-36F9-49BD-AB06-A16E53CCECA5}"/>
    <cellStyle name="Check Cell 2" xfId="30" xr:uid="{4EAAA42B-6269-4F16-83BD-3DD26AD9240C}"/>
    <cellStyle name="Comma 2" xfId="32" xr:uid="{4DF88559-55C7-4739-895B-B7061E6BCA1F}"/>
    <cellStyle name="Comma 3" xfId="31" xr:uid="{2FD95DEC-A5FA-4F5E-B1DF-A621A8FCEF33}"/>
    <cellStyle name="Explanatory Text 2" xfId="33" xr:uid="{5E9EC792-D528-4E0D-8A64-A36DE3C61F45}"/>
    <cellStyle name="Followed Hyperlink" xfId="34" builtinId="9" customBuiltin="1"/>
    <cellStyle name="Good 2" xfId="35" xr:uid="{3543FDD8-3B0E-4C72-B0B3-AB15AD0B2938}"/>
    <cellStyle name="Heading 1" xfId="49" builtinId="16"/>
    <cellStyle name="Heading 2" xfId="50" builtinId="17"/>
    <cellStyle name="Heading 3" xfId="51" builtinId="18"/>
    <cellStyle name="Hyperlink" xfId="36" builtinId="8" customBuiltin="1"/>
    <cellStyle name="Input 2" xfId="37" xr:uid="{9FE72603-13D0-4350-A5FA-A60A6A64CCAD}"/>
    <cellStyle name="Input data" xfId="38" xr:uid="{C8EEFCB3-4958-4F14-AB95-CDEF814B80CE}"/>
    <cellStyle name="Linked Cell 2" xfId="39" xr:uid="{6E59E99A-64A0-413D-8543-D26D8B239616}"/>
    <cellStyle name="Neutral 2" xfId="40" xr:uid="{70657E63-F4C4-4499-A0FD-847E1C85D70C}"/>
    <cellStyle name="Normal" xfId="0" builtinId="0"/>
    <cellStyle name="Normal 2" xfId="2" xr:uid="{E21CA2AE-B73A-4ACA-B85E-8C79C872D162}"/>
    <cellStyle name="Normal 4" xfId="46" xr:uid="{8D550AC8-6895-4DED-82AC-880000D69C3B}"/>
    <cellStyle name="Note" xfId="47" builtinId="10"/>
    <cellStyle name="Note 2" xfId="41" xr:uid="{8C8F79DA-437B-4E21-80B3-9F05517BF5AE}"/>
    <cellStyle name="Output 2" xfId="42" xr:uid="{21FB0CBF-B46A-43AD-BA25-F3D17C7412E6}"/>
    <cellStyle name="Percent 2" xfId="43" xr:uid="{D20E6FC5-E8D9-4610-9872-ED8599D99DFF}"/>
    <cellStyle name="Selection" xfId="44" xr:uid="{F1A4F789-2B03-4BA8-9A41-A01B5D7BAD21}"/>
    <cellStyle name="Title" xfId="1" builtinId="15" customBuiltin="1"/>
    <cellStyle name="Total" xfId="48" builtinId="25"/>
    <cellStyle name="Warning Text 2" xfId="45" xr:uid="{31E378B7-CD85-482D-9428-5984855F1122}"/>
  </cellStyles>
  <dxfs count="175">
    <dxf>
      <numFmt numFmtId="2" formatCode="0.00"/>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2" formatCode="0.00"/>
      <fill>
        <patternFill patternType="solid">
          <fgColor indexed="64"/>
          <bgColor theme="0"/>
        </patternFill>
      </fill>
      <alignment horizontal="general" vertical="center" textRotation="0" wrapText="0" indent="0" justifyLastLine="0" shrinkToFit="0" readingOrder="0"/>
      <border diagonalUp="0" diagonalDown="0">
        <left style="thin">
          <color theme="1" tint="0.749961851863155"/>
        </left>
        <right/>
        <top style="thin">
          <color theme="1" tint="0.749961851863155"/>
        </top>
        <bottom style="thin">
          <color theme="1" tint="0.749961851863155"/>
        </bottom>
        <vertical/>
        <horizontal/>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numFmt numFmtId="13" formatCode="0%"/>
      <fill>
        <patternFill patternType="solid">
          <fgColor indexed="64"/>
          <bgColor theme="0"/>
        </patternFill>
      </fill>
      <alignment horizontal="right" vertical="center"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3" formatCode="0%"/>
      <fill>
        <patternFill patternType="solid">
          <fgColor indexed="64"/>
          <bgColor theme="0"/>
        </patternFill>
      </fill>
      <alignment horizontal="right" vertical="center"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3" formatCode="0%"/>
      <fill>
        <patternFill patternType="solid">
          <fgColor indexed="64"/>
          <bgColor theme="2"/>
        </patternFill>
      </fill>
      <alignment horizontal="right" vertical="center"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left style="thin">
          <color theme="1" tint="0.749961851863155"/>
        </left>
        <right style="thin">
          <color theme="1" tint="0.749961851863155"/>
        </right>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1" indent="0" justifyLastLine="0" shrinkToFit="0" readingOrder="0"/>
    </dxf>
    <dxf>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top style="thin">
          <color theme="1" tint="0.749961851863155"/>
        </top>
        <bottom style="thin">
          <color theme="1" tint="0.749961851863155"/>
        </bottom>
        <vertical/>
        <horizontal/>
      </border>
    </dxf>
    <dxf>
      <numFmt numFmtId="3" formatCode="#,##0"/>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3" formatCode="#,##0"/>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3" formatCode="#,##0"/>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top style="thin">
          <color theme="1" tint="0.749961851863155"/>
        </top>
        <bottom style="thin">
          <color theme="1" tint="0.749961851863155"/>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right style="thin">
          <color theme="1" tint="0.749961851863155"/>
        </right>
        <top style="thin">
          <color theme="1" tint="0.749961851863155"/>
        </top>
        <bottom style="thin">
          <color theme="1" tint="0.749961851863155"/>
        </bottom>
        <vertical/>
        <horizontal/>
      </border>
    </dxf>
    <dxf>
      <border outline="0">
        <left style="thin">
          <color theme="1" tint="0.749961851863155"/>
        </left>
        <right style="thin">
          <color theme="1" tint="0.749961851863155"/>
        </right>
        <bottom style="thin">
          <color theme="1" tint="0.749961851863155"/>
        </bottom>
      </border>
    </dxf>
    <dxf>
      <fill>
        <patternFill patternType="solid">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Public Sans Light"/>
        <family val="2"/>
        <scheme val="none"/>
      </font>
      <fill>
        <patternFill patternType="solid">
          <fgColor indexed="64"/>
          <bgColor theme="0"/>
        </patternFill>
      </fill>
      <alignment horizontal="general" vertical="top" textRotation="0" wrapText="1" indent="0" justifyLastLine="0" shrinkToFit="0" readingOrder="0"/>
      <border diagonalUp="0" diagonalDown="0">
        <left style="thin">
          <color theme="1" tint="0.749961851863155"/>
        </left>
        <right/>
        <top style="thin">
          <color theme="1" tint="0.749961851863155"/>
        </top>
        <bottom style="thin">
          <color theme="1" tint="0.749961851863155"/>
        </bottom>
        <vertical/>
        <horizontal/>
      </border>
    </dxf>
    <dxf>
      <font>
        <b val="0"/>
        <i val="0"/>
        <strike val="0"/>
        <condense val="0"/>
        <extend val="0"/>
        <outline val="0"/>
        <shadow val="0"/>
        <u val="none"/>
        <vertAlign val="baseline"/>
        <sz val="10"/>
        <color auto="1"/>
        <name val="Public Sans Light"/>
        <family val="2"/>
        <scheme val="none"/>
      </font>
      <numFmt numFmtId="3" formatCode="#,##0"/>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ont>
        <b val="0"/>
        <i val="0"/>
        <strike val="0"/>
        <condense val="0"/>
        <extend val="0"/>
        <outline val="0"/>
        <shadow val="0"/>
        <u val="none"/>
        <vertAlign val="baseline"/>
        <sz val="10"/>
        <color auto="1"/>
        <name val="Public Sans Light"/>
        <family val="2"/>
        <scheme val="none"/>
      </font>
      <numFmt numFmtId="3" formatCode="#,##0"/>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ont>
        <b val="0"/>
        <i val="0"/>
        <strike val="0"/>
        <condense val="0"/>
        <extend val="0"/>
        <outline val="0"/>
        <shadow val="0"/>
        <u val="none"/>
        <vertAlign val="baseline"/>
        <sz val="10"/>
        <color auto="1"/>
        <name val="Public Sans Light"/>
        <family val="2"/>
        <scheme val="none"/>
      </font>
      <numFmt numFmtId="3" formatCode="#,##0"/>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ont>
        <b val="0"/>
        <i val="0"/>
        <strike val="0"/>
        <condense val="0"/>
        <extend val="0"/>
        <outline val="0"/>
        <shadow val="0"/>
        <u val="none"/>
        <vertAlign val="baseline"/>
        <sz val="10"/>
        <color auto="1"/>
        <name val="Public Sans Light"/>
        <family val="2"/>
        <scheme val="none"/>
      </font>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top style="thin">
          <color theme="1" tint="0.749961851863155"/>
        </top>
        <bottom style="thin">
          <color theme="1" tint="0.749961851863155"/>
        </bottom>
        <vertical/>
        <horizontal/>
      </border>
    </dxf>
    <dxf>
      <font>
        <b val="0"/>
        <i val="0"/>
        <strike val="0"/>
        <condense val="0"/>
        <extend val="0"/>
        <outline val="0"/>
        <shadow val="0"/>
        <u val="none"/>
        <vertAlign val="baseline"/>
        <sz val="10"/>
        <color auto="1"/>
        <name val="Public Sans Light"/>
        <family val="2"/>
        <scheme val="none"/>
      </font>
      <fill>
        <patternFill patternType="solid">
          <fgColor indexed="64"/>
          <bgColor theme="0"/>
        </patternFill>
      </fill>
      <alignment horizontal="general" vertical="top" textRotation="0" wrapText="0" indent="0" justifyLastLine="0" shrinkToFit="0" readingOrder="0"/>
      <border diagonalUp="0" diagonalDown="0">
        <left/>
        <right style="thin">
          <color theme="1" tint="0.749961851863155"/>
        </right>
        <top style="thin">
          <color theme="1" tint="0.749961851863155"/>
        </top>
        <bottom style="thin">
          <color theme="1" tint="0.749961851863155"/>
        </bottom>
        <vertical/>
        <horizontal/>
      </border>
    </dxf>
    <dxf>
      <border outline="0">
        <left style="thin">
          <color theme="1" tint="0.749961851863155"/>
        </left>
        <right style="thin">
          <color theme="1" tint="0.749961851863155"/>
        </right>
        <bottom style="thin">
          <color theme="1" tint="0.749961851863155"/>
        </bottom>
      </border>
    </dxf>
    <dxf>
      <font>
        <b val="0"/>
        <i val="0"/>
        <strike val="0"/>
        <condense val="0"/>
        <extend val="0"/>
        <outline val="0"/>
        <shadow val="0"/>
        <u val="none"/>
        <vertAlign val="baseline"/>
        <sz val="10"/>
        <color auto="1"/>
        <name val="Public Sans Light"/>
        <family val="2"/>
        <scheme val="none"/>
      </font>
      <fill>
        <patternFill patternType="solid">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ont>
        <b val="0"/>
        <i val="0"/>
        <strike val="0"/>
        <condense val="0"/>
        <extend val="0"/>
        <outline val="0"/>
        <shadow val="0"/>
        <u val="none"/>
        <vertAlign val="baseline"/>
        <sz val="10"/>
        <color rgb="FF0F1918"/>
        <name val="Public Sans Light"/>
        <family val="2"/>
        <scheme val="none"/>
      </font>
      <numFmt numFmtId="165" formatCode="0.000"/>
      <alignment horizontal="right" vertical="top" textRotation="0" wrapText="0" indent="1"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fill>
        <patternFill patternType="solid">
          <fgColor indexed="64"/>
          <bgColor rgb="FFF5F5F5"/>
        </patternFill>
      </fill>
      <alignment horizontal="left"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fill>
        <patternFill patternType="solid">
          <fgColor indexed="64"/>
          <bgColor rgb="FFF5F5F5"/>
        </patternFill>
      </fill>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fill>
        <patternFill patternType="solid">
          <fgColor indexed="64"/>
          <bgColor rgb="FFF5F5F5"/>
        </patternFill>
      </fill>
      <alignment horizontal="right" vertical="top" textRotation="0" wrapText="0" indent="2"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alignment horizontal="left" vertical="top" textRotation="0" wrapText="0" indent="2"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65" formatCode="0.000"/>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3" formatCode="0%"/>
      <fill>
        <patternFill patternType="solid">
          <fgColor indexed="64"/>
          <bgColor rgb="FFF5F5F5"/>
        </patternFill>
      </fill>
      <alignment horizontal="center"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3" formatCode="0%"/>
      <fill>
        <patternFill patternType="solid">
          <fgColor indexed="64"/>
          <bgColor rgb="FFF5F5F5"/>
        </patternFill>
      </fill>
      <alignment horizontal="left" vertical="top"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family val="2"/>
        <scheme val="none"/>
      </font>
      <numFmt numFmtId="13" formatCode="0%"/>
      <fill>
        <patternFill patternType="solid">
          <fgColor indexed="64"/>
          <bgColor rgb="FFF5F5F5"/>
        </patternFill>
      </fill>
      <alignment horizontal="left" vertical="top" textRotation="0" wrapText="0" indent="1"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auto="1"/>
        <name val="Public Sans Light"/>
        <scheme val="none"/>
      </font>
      <alignment horizontal="left" vertical="top" textRotation="0" wrapText="1" indent="0" justifyLastLine="0" shrinkToFit="0"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auto="1"/>
        <name val="Public Sans Light"/>
        <scheme val="none"/>
      </font>
      <alignment horizontal="left" vertical="top" textRotation="0" wrapText="1" indent="0" justifyLastLine="0" shrinkToFit="0" readingOrder="0"/>
      <border diagonalUp="0" diagonalDown="0">
        <left/>
        <right/>
        <top style="thin">
          <color rgb="FFCDD3D6"/>
        </top>
        <bottom style="thin">
          <color rgb="FFCDD3D6"/>
        </bottom>
        <vertical/>
        <horizontal/>
      </border>
    </dxf>
    <dxf>
      <font>
        <b/>
        <i val="0"/>
        <strike val="0"/>
        <condense val="0"/>
        <extend val="0"/>
        <outline val="0"/>
        <shadow val="0"/>
        <u val="none"/>
        <vertAlign val="baseline"/>
        <sz val="10"/>
        <color auto="1"/>
        <name val="Public Sans"/>
        <scheme val="none"/>
      </font>
      <alignment horizontal="left" vertical="top" textRotation="0" wrapText="1" indent="0" justifyLastLine="0" shrinkToFit="0" readingOrder="0"/>
      <border diagonalUp="0" diagonalDown="0">
        <left/>
        <right/>
        <top style="thin">
          <color rgb="FFCDD3D6"/>
        </top>
        <bottom style="thin">
          <color rgb="FFCDD3D6"/>
        </bottom>
        <vertical/>
        <horizontal/>
      </border>
    </dxf>
    <dxf>
      <border outline="0">
        <bottom style="thin">
          <color indexed="64"/>
        </bottom>
      </border>
    </dxf>
    <dxf>
      <font>
        <b/>
        <i val="0"/>
        <strike val="0"/>
        <condense val="0"/>
        <extend val="0"/>
        <outline val="0"/>
        <shadow val="0"/>
        <u val="none"/>
        <vertAlign val="baseline"/>
        <sz val="10"/>
        <color theme="0"/>
        <name val="Public Sans"/>
        <scheme val="none"/>
      </font>
      <fill>
        <patternFill patternType="solid">
          <fgColor indexed="64"/>
          <bgColor theme="4"/>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Public Sans Light"/>
        <scheme val="none"/>
      </font>
      <fill>
        <patternFill patternType="solid">
          <fgColor indexed="64"/>
          <bgColor theme="0"/>
        </patternFill>
      </fill>
      <alignment horizontal="center" vertical="top" textRotation="0" wrapText="1" indent="0" justifyLastLine="0" shrinkToFit="0"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center" vertical="center"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center" vertical="center"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center" vertical="center"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center" vertical="center"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center" vertical="center"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center" vertical="center"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center" vertical="center"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center" vertical="center"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rgb="FF0F1918"/>
        <name val="Public Sans Light"/>
        <scheme val="minor"/>
      </font>
      <numFmt numFmtId="165" formatCode="0.000"/>
      <fill>
        <patternFill patternType="solid">
          <fgColor indexed="64"/>
          <bgColor theme="0"/>
        </patternFill>
      </fill>
      <alignment horizontal="center" vertical="center" textRotation="0" wrapText="0" indent="0" justifyLastLine="0" shrinkToFit="1"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auto="1"/>
        <name val="Public Sans Light"/>
        <scheme val="none"/>
      </font>
      <fill>
        <patternFill patternType="solid">
          <fgColor indexed="64"/>
          <bgColor theme="0"/>
        </patternFill>
      </fill>
      <alignment horizontal="left" vertical="top" textRotation="0" wrapText="0" indent="1" justifyLastLine="0" shrinkToFit="0" readingOrder="0"/>
      <border diagonalUp="0" diagonalDown="0">
        <left/>
        <right/>
        <top style="thin">
          <color rgb="FFCDD3D6"/>
        </top>
        <bottom style="thin">
          <color rgb="FFCDD3D6"/>
        </bottom>
        <vertical/>
        <horizontal/>
      </border>
    </dxf>
    <dxf>
      <font>
        <b val="0"/>
        <i val="0"/>
        <strike val="0"/>
        <condense val="0"/>
        <extend val="0"/>
        <outline val="0"/>
        <shadow val="0"/>
        <u val="none"/>
        <vertAlign val="baseline"/>
        <sz val="10"/>
        <color auto="1"/>
        <name val="Public Sans Light"/>
        <scheme val="none"/>
      </font>
      <fill>
        <patternFill patternType="solid">
          <fgColor indexed="64"/>
          <bgColor theme="0"/>
        </patternFill>
      </fill>
      <alignment horizontal="left" vertical="top" textRotation="0" wrapText="0" indent="1" justifyLastLine="0" shrinkToFit="0" readingOrder="0"/>
      <border diagonalUp="0" diagonalDown="0" outline="0">
        <left/>
        <right/>
        <top style="thin">
          <color rgb="FFCDD3D6"/>
        </top>
        <bottom style="thin">
          <color rgb="FFCDD3D6"/>
        </bottom>
      </border>
    </dxf>
    <dxf>
      <font>
        <b/>
        <i val="0"/>
        <strike val="0"/>
        <condense val="0"/>
        <extend val="0"/>
        <outline val="0"/>
        <shadow val="0"/>
        <u val="none"/>
        <vertAlign val="baseline"/>
        <sz val="10"/>
        <color auto="1"/>
        <name val="Public Sans Light"/>
        <scheme val="minor"/>
      </font>
      <fill>
        <patternFill patternType="solid">
          <fgColor indexed="64"/>
          <bgColor theme="0"/>
        </patternFill>
      </fill>
      <alignment horizontal="left" vertical="top" textRotation="0" wrapText="1" indent="0" justifyLastLine="0" shrinkToFit="0" readingOrder="0"/>
      <border diagonalUp="0" diagonalDown="0" outline="0">
        <left/>
        <right/>
        <top style="thin">
          <color rgb="FFCDD3D6"/>
        </top>
        <bottom style="thin">
          <color rgb="FFCDD3D6"/>
        </bottom>
      </border>
    </dxf>
    <dxf>
      <border outline="0">
        <bottom style="thin">
          <color rgb="FFCDD3D6"/>
        </bottom>
      </border>
    </dxf>
    <dxf>
      <font>
        <b val="0"/>
        <i val="0"/>
        <strike val="0"/>
        <condense val="0"/>
        <extend val="0"/>
        <outline val="0"/>
        <shadow val="0"/>
        <u val="none"/>
        <vertAlign val="baseline"/>
        <sz val="10"/>
        <color rgb="FF0F1918"/>
        <name val="Public Sans Light"/>
        <scheme val="minor"/>
      </font>
      <fill>
        <patternFill patternType="solid">
          <fgColor indexed="64"/>
          <bgColor theme="0"/>
        </patternFill>
      </fill>
      <alignment horizontal="center" vertical="center" textRotation="0" wrapText="0" indent="0" justifyLastLine="0" shrinkToFit="1" readingOrder="0"/>
    </dxf>
    <dxf>
      <font>
        <b/>
        <i val="0"/>
        <strike val="0"/>
        <condense val="0"/>
        <extend val="0"/>
        <outline val="0"/>
        <shadow val="0"/>
        <u val="none"/>
        <vertAlign val="baseline"/>
        <sz val="10"/>
        <color theme="0"/>
        <name val="Public Sans"/>
        <scheme val="none"/>
      </font>
      <fill>
        <patternFill patternType="solid">
          <fgColor indexed="64"/>
          <bgColor theme="4"/>
        </patternFill>
      </fill>
      <alignment horizontal="general" vertical="center" textRotation="0" wrapText="1"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2" formatCode="0.00"/>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2" formatCode="0.00"/>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general" vertical="bottom" textRotation="0" wrapText="1"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ont>
        <strike val="0"/>
        <outline val="0"/>
        <shadow val="0"/>
        <u val="none"/>
        <vertAlign val="baseline"/>
        <sz val="10"/>
        <color theme="0"/>
        <name val="Public Sans Light"/>
        <family val="2"/>
        <scheme val="none"/>
      </font>
    </dxf>
    <dxf>
      <numFmt numFmtId="2" formatCode="0.00"/>
      <alignment horizontal="center" vertical="bottom"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ublic Sans Light"/>
        <family val="2"/>
        <scheme val="none"/>
      </font>
      <fill>
        <patternFill patternType="solid">
          <fgColor indexed="64"/>
          <bgColor theme="4" tint="0.89999084444715716"/>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ublic Sans Light"/>
        <family val="2"/>
        <scheme val="none"/>
      </font>
      <fill>
        <patternFill patternType="solid">
          <fgColor indexed="64"/>
          <bgColor theme="4" tint="0.89999084444715716"/>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Public Sans Light"/>
        <family val="2"/>
        <scheme val="none"/>
      </font>
      <fill>
        <patternFill patternType="solid">
          <fgColor indexed="64"/>
          <bgColor theme="4" tint="0.89999084444715716"/>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ont>
        <b val="0"/>
        <i val="0"/>
        <strike val="0"/>
        <condense val="0"/>
        <extend val="0"/>
        <outline val="0"/>
        <shadow val="0"/>
        <u val="none"/>
        <vertAlign val="baseline"/>
        <sz val="10"/>
        <color theme="1"/>
        <name val="Public Sans Light"/>
        <family val="2"/>
        <scheme val="none"/>
      </font>
      <fill>
        <patternFill patternType="solid">
          <fgColor indexed="64"/>
          <bgColor theme="4" tint="0.89999084444715716"/>
        </patternFill>
      </fill>
      <alignment horizontal="center" vertical="center" textRotation="0" wrapText="0" indent="0" justifyLastLine="0" shrinkToFit="0" readingOrder="0"/>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64" formatCode="0.0"/>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165" formatCode="0.000"/>
      <fill>
        <patternFill patternType="solid">
          <fgColor indexed="64"/>
          <bgColor theme="0"/>
        </patternFill>
      </fill>
      <alignment horizontal="center" vertical="center"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dxf>
    <dxf>
      <font>
        <b/>
        <i val="0"/>
        <strike val="0"/>
        <condense val="0"/>
        <extend val="0"/>
        <outline val="0"/>
        <shadow val="0"/>
        <u val="none"/>
        <vertAlign val="baseline"/>
        <sz val="10"/>
        <color theme="0"/>
        <name val="Public Sans Light"/>
        <family val="2"/>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vertical/>
        <horizontal/>
      </border>
    </dxf>
    <dxf>
      <border outline="0">
        <bottom style="thin">
          <color theme="1" tint="0.749961851863155"/>
        </bottom>
      </border>
    </dxf>
    <dxf>
      <fill>
        <patternFill patternType="solid">
          <fgColor indexed="64"/>
          <bgColor theme="0"/>
        </patternFill>
      </fill>
    </dxf>
    <dxf>
      <font>
        <b/>
        <i val="0"/>
        <strike val="0"/>
        <condense val="0"/>
        <extend val="0"/>
        <outline val="0"/>
        <shadow val="0"/>
        <u val="none"/>
        <vertAlign val="baseline"/>
        <sz val="10"/>
        <color theme="0"/>
        <name val="Public Sans Light"/>
        <family val="2"/>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alignment horizontal="general" vertical="bottom" textRotation="0" wrapText="1"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4" formatCode="#,##0.00"/>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alignment horizontal="general" vertical="top" textRotation="0" wrapText="0" indent="0" justifyLastLine="0" shrinkToFit="0" readingOrder="0"/>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alignment horizontal="general" vertical="top" textRotation="0" wrapText="0" indent="0" justifyLastLine="0" shrinkToFit="0" readingOrder="0"/>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border outline="0">
        <bottom style="thin">
          <color theme="1" tint="0.749961851863155"/>
        </bottom>
      </border>
    </dxf>
    <dxf>
      <fill>
        <patternFill patternType="solid">
          <fgColor indexed="64"/>
          <bgColor theme="0"/>
        </patternFill>
      </fill>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center" vertical="center" textRotation="0" wrapText="0" indent="0" justifyLastLine="0" shrinkToFit="0" readingOrder="0"/>
    </dxf>
    <dxf>
      <fill>
        <patternFill patternType="solid">
          <fgColor indexed="64"/>
          <bgColor theme="0"/>
        </patternFill>
      </fill>
      <border diagonalUp="0" diagonalDown="0">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right style="thin">
          <color theme="1" tint="0.749961851863155"/>
        </right>
        <top style="thin">
          <color theme="1" tint="0.749961851863155"/>
        </top>
        <bottom style="thin">
          <color theme="1" tint="0.749961851863155"/>
        </bottom>
        <vertical/>
        <horizontal/>
      </border>
    </dxf>
    <dxf>
      <fill>
        <patternFill patternType="solid">
          <fgColor indexed="64"/>
          <bgColor theme="0"/>
        </patternFill>
      </fill>
      <border diagonalUp="0" diagonalDown="0">
        <left style="thin">
          <color theme="1" tint="0.749961851863155"/>
        </left>
        <right style="thin">
          <color theme="1" tint="0.749961851863155"/>
        </right>
        <top style="thin">
          <color theme="1" tint="0.749961851863155"/>
        </top>
        <bottom style="thin">
          <color theme="1" tint="0.749961851863155"/>
        </bottom>
        <vertical/>
        <horizontal/>
      </border>
    </dxf>
    <dxf>
      <numFmt numFmtId="4" formatCode="#,##0.00"/>
      <fill>
        <patternFill patternType="solid">
          <fgColor indexed="64"/>
          <bgColor theme="0"/>
        </patternFill>
      </fill>
      <border diagonalUp="0" diagonalDown="0">
        <left/>
        <right/>
        <top style="thin">
          <color theme="1" tint="0.749961851863155"/>
        </top>
        <bottom style="thin">
          <color theme="1" tint="0.749961851863155"/>
        </bottom>
        <vertical/>
        <horizontal/>
      </border>
    </dxf>
    <dxf>
      <numFmt numFmtId="4" formatCode="#,##0.00"/>
      <fill>
        <patternFill patternType="solid">
          <fgColor indexed="64"/>
          <bgColor theme="0"/>
        </patternFill>
      </fill>
      <border diagonalUp="0" diagonalDown="0">
        <left style="medium">
          <color indexed="64"/>
        </left>
        <right style="medium">
          <color indexed="64"/>
        </right>
        <top/>
        <bottom style="thin">
          <color theme="1" tint="0.749961851863155"/>
        </bottom>
        <vertical/>
        <horizontal/>
      </border>
    </dxf>
    <dxf>
      <numFmt numFmtId="4" formatCode="#,##0.00"/>
      <fill>
        <patternFill patternType="solid">
          <fgColor indexed="64"/>
          <bgColor theme="0"/>
        </patternFill>
      </fill>
      <border diagonalUp="0" diagonalDown="0">
        <left style="medium">
          <color indexed="64"/>
        </left>
        <right style="medium">
          <color indexed="64"/>
        </right>
        <top/>
        <bottom style="thin">
          <color theme="1" tint="0.749961851863155"/>
        </bottom>
        <vertical/>
        <horizontal/>
      </border>
    </dxf>
    <dxf>
      <fill>
        <patternFill patternType="solid">
          <fgColor indexed="64"/>
          <bgColor theme="0"/>
        </patternFill>
      </fill>
      <alignment horizontal="center" vertical="bottom" textRotation="0" wrapText="0" indent="0" justifyLastLine="0" shrinkToFit="0" readingOrder="0"/>
      <border diagonalUp="0" diagonalDown="0">
        <left/>
        <right/>
        <top style="thin">
          <color theme="1" tint="0.749961851863155"/>
        </top>
        <bottom style="thin">
          <color theme="1" tint="0.749961851863155"/>
        </bottom>
        <vertical/>
        <horizontal/>
      </border>
    </dxf>
    <dxf>
      <fill>
        <patternFill patternType="solid">
          <fgColor indexed="64"/>
          <bgColor theme="0"/>
        </patternFill>
      </fill>
      <alignment horizontal="general" vertical="bottom" textRotation="0" wrapText="1"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ont>
        <b val="0"/>
        <i val="0"/>
        <strike val="0"/>
        <condense val="0"/>
        <extend val="0"/>
        <outline val="0"/>
        <shadow val="0"/>
        <u val="none"/>
        <vertAlign val="baseline"/>
        <sz val="10"/>
        <color theme="1"/>
        <name val="Public Sans Light"/>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alignment horizontal="general" vertical="bottom" textRotation="0" wrapText="1" indent="0" justifyLastLine="0" shrinkToFit="0" readingOrder="0"/>
      <border diagonalUp="0" diagonalDown="0" outline="0">
        <left style="thin">
          <color theme="1" tint="0.749961851863155"/>
        </left>
        <right style="thin">
          <color theme="1" tint="0.749961851863155"/>
        </right>
        <top style="thin">
          <color theme="1" tint="0.749961851863155"/>
        </top>
        <bottom style="thin">
          <color theme="1" tint="0.749961851863155"/>
        </bottom>
      </border>
    </dxf>
    <dxf>
      <fill>
        <patternFill patternType="solid">
          <fgColor indexed="64"/>
          <bgColor theme="0"/>
        </patternFill>
      </fill>
      <border diagonalUp="0" diagonalDown="0" outline="0">
        <left style="thin">
          <color theme="1" tint="0.749961851863155"/>
        </left>
        <right style="thin">
          <color theme="1" tint="0.749961851863155"/>
        </right>
        <top style="thin">
          <color theme="1" tint="0.749961851863155"/>
        </top>
        <bottom style="thin">
          <color theme="1" tint="0.749961851863155"/>
        </bottom>
      </border>
    </dxf>
    <dxf>
      <border outline="0">
        <bottom style="thin">
          <color theme="1" tint="0.749961851863155"/>
        </bottom>
      </border>
    </dxf>
    <dxf>
      <alignment textRotation="0" wrapText="1" indent="0" justifyLastLine="0" shrinkToFit="0" readingOrder="0"/>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0"/>
        <color indexed="12"/>
        <name val="Public Sans Light"/>
        <scheme val="minor"/>
      </font>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0"/>
        <color indexed="12"/>
        <name val="Public Sans Light"/>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Public Sans Light"/>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ertAlign val="baseline"/>
        <sz val="10"/>
        <color indexed="12"/>
        <name val="Public Sans Light"/>
        <scheme val="minor"/>
      </font>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Public Sans Light"/>
        <scheme val="none"/>
      </font>
      <fill>
        <patternFill patternType="solid">
          <fgColor indexed="64"/>
          <bgColor theme="4"/>
        </patternFill>
      </fill>
      <alignment horizontal="general" vertical="center" textRotation="0" wrapText="1" indent="0" justifyLastLine="0" shrinkToFit="0" readingOrder="0"/>
      <border diagonalUp="0" diagonalDown="0" outline="0">
        <left style="thin">
          <color indexed="64"/>
        </left>
        <right style="thin">
          <color indexed="64"/>
        </right>
        <top/>
        <bottom/>
      </border>
    </dxf>
    <dxf>
      <numFmt numFmtId="19" formatCode="d/mm/yyyy"/>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top/>
        <bottom style="thin">
          <color indexed="64"/>
        </bottom>
      </border>
    </dxf>
    <dxf>
      <fill>
        <patternFill patternType="solid">
          <fgColor indexed="64"/>
          <bgColor theme="2"/>
        </patternFill>
      </fill>
      <alignment horizontal="left" vertical="bottom" textRotation="0" wrapText="0" indent="0" justifyLastLine="0" shrinkToFit="0" readingOrder="0"/>
      <border diagonalUp="0" diagonalDown="0">
        <left/>
        <right style="thin">
          <color indexed="64"/>
        </right>
        <top style="medium">
          <color indexed="64"/>
        </top>
        <bottom style="thin">
          <color indexed="64"/>
        </bottom>
        <vertical/>
        <horizontal/>
      </border>
    </dxf>
    <dxf>
      <fill>
        <patternFill patternType="solid">
          <fgColor indexed="64"/>
          <bgColor theme="2"/>
        </patternFill>
      </fill>
      <alignment horizontal="left" vertical="bottom" textRotation="0" wrapText="0" indent="0" justifyLastLine="0" shrinkToFit="0" readingOrder="0"/>
      <border diagonalUp="0" diagonalDown="0" outline="0">
        <left/>
        <right style="thin">
          <color indexed="64"/>
        </right>
        <top/>
        <bottom style="thin">
          <color indexed="64"/>
        </bottom>
      </border>
    </dxf>
    <dxf>
      <border outline="0">
        <left style="medium">
          <color indexed="64"/>
        </left>
        <right style="medium">
          <color indexed="64"/>
        </right>
        <top style="medium">
          <color indexed="64"/>
        </top>
        <bottom style="medium">
          <color indexed="64"/>
        </bottom>
      </border>
    </dxf>
    <dxf>
      <border outline="0">
        <bottom style="thin">
          <color indexed="64"/>
        </bottom>
      </border>
    </dxf>
  </dxfs>
  <tableStyles count="0" defaultTableStyle="TableStyleMedium2" defaultPivotStyle="PivotStyleLight16"/>
  <colors>
    <mruColors>
      <color rgb="FFEFF5FF"/>
      <color rgb="FF009242"/>
      <color rgb="FFFFFFCC"/>
      <color rgb="FFFFFFAB"/>
      <color rgb="FFEB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914400</xdr:colOff>
      <xdr:row>0</xdr:row>
      <xdr:rowOff>19050</xdr:rowOff>
    </xdr:from>
    <xdr:to>
      <xdr:col>3</xdr:col>
      <xdr:colOff>102105</xdr:colOff>
      <xdr:row>3</xdr:row>
      <xdr:rowOff>18918</xdr:rowOff>
    </xdr:to>
    <xdr:pic>
      <xdr:nvPicPr>
        <xdr:cNvPr id="4" name="Picture 1" descr="Logo for NSW Government">
          <a:extLst>
            <a:ext uri="{FF2B5EF4-FFF2-40B4-BE49-F238E27FC236}">
              <a16:creationId xmlns:a16="http://schemas.microsoft.com/office/drawing/2014/main" id="{3B6004AE-0287-2B5B-A446-C1F49AF77843}"/>
            </a:ext>
          </a:extLst>
        </xdr:cNvPr>
        <xdr:cNvPicPr>
          <a:picLocks noChangeAspect="1"/>
        </xdr:cNvPicPr>
      </xdr:nvPicPr>
      <xdr:blipFill>
        <a:blip xmlns:r="http://schemas.openxmlformats.org/officeDocument/2006/relationships" r:embed="rId1"/>
        <a:stretch>
          <a:fillRect/>
        </a:stretch>
      </xdr:blipFill>
      <xdr:spPr>
        <a:xfrm>
          <a:off x="8791575" y="19050"/>
          <a:ext cx="1038095" cy="10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21</xdr:row>
      <xdr:rowOff>276225</xdr:rowOff>
    </xdr:from>
    <xdr:to>
      <xdr:col>4</xdr:col>
      <xdr:colOff>304800</xdr:colOff>
      <xdr:row>34</xdr:row>
      <xdr:rowOff>180975</xdr:rowOff>
    </xdr:to>
    <xdr:sp macro="" textlink="">
      <xdr:nvSpPr>
        <xdr:cNvPr id="3" name="Rectangle 2">
          <a:extLst>
            <a:ext uri="{FF2B5EF4-FFF2-40B4-BE49-F238E27FC236}">
              <a16:creationId xmlns:a16="http://schemas.microsoft.com/office/drawing/2014/main" id="{5F9ADAD6-4F77-4969-966E-7F25263889E3}"/>
            </a:ext>
          </a:extLst>
        </xdr:cNvPr>
        <xdr:cNvSpPr/>
      </xdr:nvSpPr>
      <xdr:spPr>
        <a:xfrm>
          <a:off x="8991600" y="8001000"/>
          <a:ext cx="3390900" cy="27241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 for public release" id="{5DC0A97F-3805-431F-A785-959F2B55C2EF}"/>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17A08AE6-950C-42B5-AB9A-F2635187BA67}"/>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6572B1-13A4-4D19-8D95-C8255D9F6DEF}" name="Table1" displayName="Table1" ref="A6:B7" headerRowCount="0" totalsRowShown="0" headerRowBorderDxfId="174" tableBorderDxfId="173">
  <tableColumns count="2">
    <tableColumn id="1" xr3:uid="{EF833607-C66C-413C-A349-3139100DEC4A}" name="Column1" headerRowDxfId="172" dataDxfId="171"/>
    <tableColumn id="2" xr3:uid="{738E5C86-3FAE-46F4-A114-274E5E191E59}" name="Column2" headerRowDxfId="170"/>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EF072EA-7543-487D-B7F2-015C0B15340E}" name="Table10" displayName="Table10" ref="A5:F15" totalsRowShown="0" headerRowDxfId="109" dataDxfId="108" tableBorderDxfId="107">
  <tableColumns count="6">
    <tableColumn id="1" xr3:uid="{6ACDFC8B-3FA3-4EB5-A40A-1376F5283A35}" name="Material waste class" dataDxfId="106"/>
    <tableColumn id="2" xr3:uid="{FD961514-3391-4D37-915D-7432CC7A4C20}" name="Recycle" dataDxfId="105"/>
    <tableColumn id="3" xr3:uid="{FCFB9EA3-03A4-4118-94A6-87CE4F3FA71F}" name="Landfill" dataDxfId="104"/>
    <tableColumn id="4" xr3:uid="{79355983-008E-452E-9F45-B58CDADBFCB4}" name="Unit" dataDxfId="103"/>
    <tableColumn id="5" xr3:uid="{E137F91C-4C68-4867-A851-92FE0BFB3C74}" name="Recycling source" dataDxfId="102"/>
    <tableColumn id="6" xr3:uid="{78178E19-3DF9-422E-ACE0-A2C543446AD6}" name="Landfill source" dataDxfId="101"/>
  </tableColumns>
  <tableStyleInfo name="TableStyleLight9"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2A370EF-FC36-4B5E-8D6F-BBBF03843FE9}" name="Table11" displayName="Table11" ref="A7:D19" totalsRowShown="0" headerRowDxfId="100" dataDxfId="99" dataCellStyle="Note">
  <tableColumns count="4">
    <tableColumn id="1" xr3:uid="{C92C96A9-0CDE-4282-9749-E260CE1F1F7C}" name="Component" dataDxfId="98"/>
    <tableColumn id="2" xr3:uid="{47177163-F34A-499A-9323-158235FD78AA}" name="Mix Option 1 (kg/m3)" dataDxfId="97" dataCellStyle="Note"/>
    <tableColumn id="3" xr3:uid="{3A39E06E-028C-4274-BB8D-BC07F3E679E4}" name="Mix Option 2 (kg/m3)" dataDxfId="96" dataCellStyle="Note"/>
    <tableColumn id="4" xr3:uid="{09A421BE-FCAF-4C31-B100-299F8160AB7E}" name="Mix Option 3 (kg/m3)" dataDxfId="95" dataCellStyle="Note"/>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AB21526-04DD-45FA-8E23-1C492AAB94E4}" name="Table12" displayName="Table12" ref="A23:D34" totalsRowShown="0" headerRowDxfId="94" tableBorderDxfId="93">
  <tableColumns count="4">
    <tableColumn id="1" xr3:uid="{15A76AFC-7761-4A4B-A1D5-EC0740C57A43}" name="Component" dataDxfId="92"/>
    <tableColumn id="2" xr3:uid="{68C5EF9D-C25A-473C-93C6-035645FA9EF9}" name="Emission factor (kgCO2e/tonne)" dataDxfId="91"/>
    <tableColumn id="3" xr3:uid="{462A5045-CAEF-40AE-9036-AFAB7DCABF11}" name="Source" dataDxfId="0"/>
    <tableColumn id="4" xr3:uid="{CFC2767F-9A38-4C9C-B980-7BC7E94E5F71}" name="Column1" dataDxfId="90"/>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21E91-220C-49E1-9E53-29E87CFE26DC}" name="Table13" displayName="Table13" ref="A36:D48" totalsRowShown="0" headerRowDxfId="89" dataDxfId="88">
  <tableColumns count="4">
    <tableColumn id="1" xr3:uid="{F559E5A1-3CB1-49DB-9789-EB9020A28779}" name="Component" dataDxfId="87"/>
    <tableColumn id="2" xr3:uid="{3D34586F-B7EA-43F3-BB95-F36AAAF9294D}" name="Mix Option 1 (kgCO2e)" dataDxfId="86"/>
    <tableColumn id="3" xr3:uid="{CDFA072F-9BC4-41FD-825A-F80D4A991528}" name="Mix Option 2 (kgCO2e)" dataDxfId="85"/>
    <tableColumn id="4" xr3:uid="{2555381B-EA7F-4D68-B704-3CAD17883BAA}" name="Mix Option 3 (kgCO2e)" dataDxfId="84"/>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624ED17-0830-402C-BDF8-E4A3BAE9B3BE}" name="Table14" displayName="Table14" ref="A50:E61" totalsRowShown="0" headerRowDxfId="83" dataDxfId="82" tableBorderDxfId="81">
  <tableColumns count="5">
    <tableColumn id="1" xr3:uid="{040185B8-4596-4B8F-A42F-F4C817C84117}" name="Component" dataDxfId="80"/>
    <tableColumn id="2" xr3:uid="{B1A25154-AC7A-4116-8AD0-469B67DD8084}" name="Truck (km)" dataDxfId="79"/>
    <tableColumn id="3" xr3:uid="{5EB5DE16-F19E-4304-9262-A2DE4F8F0262}" name="Rail (km)" dataDxfId="78"/>
    <tableColumn id="4" xr3:uid="{6D6CA854-5469-4E3D-A902-C3583EEFA68D}" name="Sea (km)" dataDxfId="77"/>
    <tableColumn id="5" xr3:uid="{9FAF5E54-05DA-4C02-8204-938E148BC3E1}" name="Assumed transport material" dataDxfId="76"/>
  </tableColumns>
  <tableStyleInfo name="TableStyleLight9"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798FEB8-A5C6-4441-8527-0D2F1C35587C}" name="Table15" displayName="Table15" ref="A64:D76" totalsRowShown="0" headerRowDxfId="75" dataDxfId="74">
  <tableColumns count="4">
    <tableColumn id="1" xr3:uid="{CB1C105D-C3EA-4441-9B82-3783C0AC0DF3}" name="Component" dataDxfId="73"/>
    <tableColumn id="2" xr3:uid="{20895924-E180-49C2-88DC-3391D0C42D6F}" name="Mix Option 1 (kgCO2e)" dataDxfId="72"/>
    <tableColumn id="3" xr3:uid="{75E07F70-583F-4B32-BA15-55B5C0433135}" name="Mix Option 2 (kgCO2e)" dataDxfId="71"/>
    <tableColumn id="4" xr3:uid="{D3B14D16-FA18-4F73-8C21-8F4484CA0ED8}" name="Mix Option 3 (kgCO2e)" dataDxfId="70"/>
  </tableColumns>
  <tableStyleInfo name="TableStyleLight9"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EBEDDBB-DC8E-413E-9E1D-AF0181BDDA15}" name="Table16" displayName="Table16" ref="A79:G88" totalsRowShown="0" headerRowDxfId="69" dataDxfId="68" tableBorderDxfId="67">
  <tableColumns count="7">
    <tableColumn id="1" xr3:uid="{AA853FCC-0E64-4EA6-8EA9-4A028C7CE8C3}" name="Emissions source" dataDxfId="66"/>
    <tableColumn id="2" xr3:uid="{753B144E-298A-4639-806D-D858F62D9D92}" name="Use (units/m3)" dataDxfId="65"/>
    <tableColumn id="3" xr3:uid="{EBED394D-CFB8-4C6D-8CFD-FEBBCE38985D}" name="Units" dataDxfId="64"/>
    <tableColumn id="4" xr3:uid="{BCF63113-4DFE-45C2-99B7-C156FDFF59F6}" name="Emission factor (kgCO2e/unit)" dataDxfId="63"/>
    <tableColumn id="5" xr3:uid="{EB513A99-0D43-4CA1-BAE4-194928FEEE96}" name="Emissions (kgCO2e/m3)" dataDxfId="62">
      <calculatedColumnFormula>D80*B80</calculatedColumnFormula>
    </tableColumn>
    <tableColumn id="6" xr3:uid="{EC216CD1-15D8-41D7-B421-3045F974F776}" name="Use per concrete volume source" dataDxfId="61"/>
    <tableColumn id="7" xr3:uid="{3E6161FF-C8CE-4CB6-B544-7EEAD0077D46}" name="Emission factor source" dataDxfId="60"/>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94C923A-E457-4839-A117-7FB7A656A9E1}" name="Table18" displayName="Table18" ref="A9:M62" totalsRowShown="0" headerRowDxfId="59" dataDxfId="58" tableBorderDxfId="57">
  <tableColumns count="13">
    <tableColumn id="1" xr3:uid="{38F3A30B-8ED7-4D38-A395-8C2C1CB1E7AF}" name="Super sector" dataDxfId="56"/>
    <tableColumn id="2" xr3:uid="{B24A6BCF-5197-437E-9515-2AF1A28CCAF1}" name="Mastertype" dataDxfId="55"/>
    <tableColumn id="3" xr3:uid="{A6C03C34-9769-42A8-BAEF-70C243FF6435}" name="Typecast" dataDxfId="54"/>
    <tableColumn id="4" xr3:uid="{8FF1A23A-BB4B-4A0F-AF75-D1773E445BC3}" name="Product stage (A1-A3) Emission intensity  (kg CO2e/unit) - Low" dataDxfId="53"/>
    <tableColumn id="5" xr3:uid="{F2683783-B785-4343-BF07-DC8A503C654E}" name="Product stage (A1-A3) Emission intensity  (kg CO2e/unit) - Mid" dataDxfId="52"/>
    <tableColumn id="6" xr3:uid="{6E7B4146-AA5D-45F6-B51D-12B03B236FF7}" name="Product stage (A1-A3) Emission intensity  (kg CO2e/unit) - High" dataDxfId="51"/>
    <tableColumn id="7" xr3:uid="{D18816D5-F94A-4FD6-A976-5531F55F4B70}" name="Transport (A4) Emission intensity (kg CO2e/unit) - Low" dataDxfId="50"/>
    <tableColumn id="8" xr3:uid="{E0AE9EB5-B11D-4378-BA22-F83393298918}" name="Transport (A4) Emission intensity (kg CO2e/unit) - Mid" dataDxfId="49"/>
    <tableColumn id="9" xr3:uid="{96E31E4E-FA12-476D-BEC4-25DB2502DC11}" name="Transport (A4) Emission intensity (kg CO2e/unit) - High" dataDxfId="48"/>
    <tableColumn id="10" xr3:uid="{FBC25860-1A84-4845-8793-B17FCBE61944}" name="Construction (A5) Emission intensity (kg CO2e/unit) - Low" dataDxfId="47"/>
    <tableColumn id="11" xr3:uid="{EC148A80-6F86-4694-8051-13025AF056DE}" name="Construction (A5) Emission intensity (kg CO2e/unit) - Mid" dataDxfId="46"/>
    <tableColumn id="12" xr3:uid="{423497EF-8DA7-4635-B07E-F83D8954BB90}" name="Construction (A5) Emission intensity (kg CO2e/unit) - High" dataDxfId="45"/>
    <tableColumn id="13" xr3:uid="{FADDB7B5-F9ED-4820-8B8E-9E84D9FFF49D}" name="Typecast unit" dataDxfId="44"/>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94ADCE1-5EB2-46EF-AFD0-3863C1C47525}" name="Table19" displayName="Table19" ref="A13:O67" totalsRowShown="0" headerRowDxfId="43" tableBorderDxfId="42">
  <tableColumns count="15">
    <tableColumn id="1" xr3:uid="{A7264766-DA1A-4B6B-A876-1FCD0EB3AA80}" name="Super Sector" dataDxfId="41"/>
    <tableColumn id="2" xr3:uid="{93057688-1229-4996-B592-98871310BBB8}" name="Mastertype" dataDxfId="40"/>
    <tableColumn id="3" xr3:uid="{4FF05D91-5741-46F4-BACB-1B904F305D62}" name="Typecast" dataDxfId="39"/>
    <tableColumn id="4" xr3:uid="{4DCE8887-4D3A-4B27-B9CF-C0CEF5C67D70}" name="Material share of capex - Low" dataDxfId="38"/>
    <tableColumn id="5" xr3:uid="{D612FE6C-0C32-42C4-B475-C239C38D86F9}" name="Material share of capex - Mid" dataDxfId="37"/>
    <tableColumn id="6" xr3:uid="{29DAC45F-4CFA-4E4C-86FD-FFA79E66DDEA}" name="Material share of capex - High" dataDxfId="36"/>
    <tableColumn id="7" xr3:uid="{0EA5E8E2-4686-4571-BEBD-3EF9981AE971}" name="Product stage (A1-A3) Emission intensity (kg CO2e/$ material spend) - Low" dataDxfId="35"/>
    <tableColumn id="8" xr3:uid="{94E275FF-8A80-4782-A7CE-B6A03BCEDD2E}" name="Product stage (A1-A3) Emission intensity (kg CO2e/$ material spend) - Mid" dataDxfId="34"/>
    <tableColumn id="9" xr3:uid="{68F65595-C29F-42AF-86AF-A9482BE12DA3}" name="Product stage (A1-A3) Emission intensity (kg CO2e/$ material spend) - High" dataDxfId="33"/>
    <tableColumn id="10" xr3:uid="{22FEAC95-FCDE-4F3A-9EAE-80F65FC509B5}" name="Transport (A4) Emission intensity (kg CO2e/$ material spend) - Low" dataDxfId="32"/>
    <tableColumn id="11" xr3:uid="{5DEBB74C-0416-4115-8999-3B6FB957A8D5}" name="Transport (A4) Emission intensity (kg CO2e/$ material spend) - Mid" dataDxfId="31"/>
    <tableColumn id="12" xr3:uid="{243AB19E-8E7A-4EF2-BACD-45416F950F2C}" name="Transport (A4) Emission intensity (kg CO2e/$ material spend) - High" dataDxfId="30"/>
    <tableColumn id="13" xr3:uid="{B07C0704-9920-45EB-A0C9-BB5CE4A8A0A7}" name="Construction (A5) Emission intensity (kg CO2e/$ material spend) - Low" dataDxfId="29"/>
    <tableColumn id="14" xr3:uid="{61D9C08B-A38D-4EE6-9615-BD7CAE2744D2}" name="Construction (A5) Emission intensity (kg CO2e/$ material spend) - Mid" dataDxfId="28"/>
    <tableColumn id="15" xr3:uid="{8C60F655-CE52-4832-B2CD-39A9082F9EB5}" name="Construction (A5) Emission intensity (kg CO2e/$ material spend) - High" dataDxfId="27"/>
  </tableColumns>
  <tableStyleInfo name="TableStyleLight9"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CCDA991-B011-4AC3-94B2-DD044C324373}" name="Table21" displayName="Table21" ref="A5:F17" totalsRowShown="0" headerRowDxfId="26" dataDxfId="25" tableBorderDxfId="24">
  <tableColumns count="6">
    <tableColumn id="1" xr3:uid="{F5A57AD4-B856-42E1-BB55-3948559D307F}" name="Material" dataDxfId="23"/>
    <tableColumn id="2" xr3:uid="{94CA9DD0-E09C-49E6-A614-3340273AF874}" name="State" dataDxfId="22"/>
    <tableColumn id="3" xr3:uid="{8B120667-2143-4C02-A9B2-49F1AF7661E0}" name="Truck (km)" dataDxfId="21"/>
    <tableColumn id="4" xr3:uid="{50BFD79A-A0BD-4FC1-9B90-73D178261716}" name="Rail (km)" dataDxfId="20"/>
    <tableColumn id="5" xr3:uid="{DF992145-2559-4ADA-AED2-17E9C772EE08}" name="Sea (km)" dataDxfId="19"/>
    <tableColumn id="6" xr3:uid="{433CBBF1-BDE3-4367-95F8-FD905FAAD924}" name="Source" dataDxfId="18"/>
  </tableColumns>
  <tableStyleInfo name="TableStyleLight9"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0DC768-FC65-403C-AFF7-05793A8C9EB6}" name="Table2" displayName="Table2" ref="A10:C16" totalsRowShown="0" headerRowDxfId="169" headerRowBorderDxfId="168" tableBorderDxfId="167" totalsRowBorderDxfId="166">
  <tableColumns count="3">
    <tableColumn id="1" xr3:uid="{DDBB1B72-21BA-436B-914E-52AB96D58782}" name="Tab name" dataDxfId="165" dataCellStyle="Hyperlink"/>
    <tableColumn id="2" xr3:uid="{5CCE931E-1DEA-47A9-81E6-EFA9F1D8E498}" name="Description" dataDxfId="164"/>
    <tableColumn id="3" xr3:uid="{D2C825CB-8D2B-4222-9E02-2F520B26A5AC}" name="Relevant reporting modules" dataDxfId="163"/>
  </tableColumns>
  <tableStyleInfo name="TableStyleLight9"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D882141-982D-45CA-994E-3AD1E34D38B5}" name="Table22" displayName="Table22" ref="A19:F23" totalsRowShown="0" headerRowDxfId="17" dataDxfId="16" tableBorderDxfId="15">
  <tableColumns count="6">
    <tableColumn id="1" xr3:uid="{91894F10-A3B9-4B70-A927-CA2EFA145B90}" name="Material" dataDxfId="14"/>
    <tableColumn id="2" xr3:uid="{578FA3F4-BFD8-42A3-9D16-BA4D04EBFDF5}" name="State" dataDxfId="13"/>
    <tableColumn id="3" xr3:uid="{9B6F515A-9629-491C-B1D0-E3C2A0318F32}" name="Truck (km)" dataDxfId="12"/>
    <tableColumn id="4" xr3:uid="{2B4B6EC9-64AE-42FA-85C0-C05B9B03BFF8}" name="Rail (km)" dataDxfId="11"/>
    <tableColumn id="5" xr3:uid="{4ED4DAED-E2DA-4C3E-BE6D-38C65D0D06A8}" name="Sea (km)" dataDxfId="10"/>
    <tableColumn id="6" xr3:uid="{A3B935E1-CFBA-4DD0-8D7C-E397EBDFA5A5}" name="Source" dataDxfId="9"/>
  </tableColumns>
  <tableStyleInfo name="TableStyleLight9"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45381C7-A46D-48B9-8F94-BA74E67695C8}" name="Table23" displayName="Table23" ref="A5:G17" totalsRowShown="0" headerRowDxfId="8" tableBorderDxfId="7">
  <tableColumns count="7">
    <tableColumn id="1" xr3:uid="{00081CF5-7CE9-4BAC-A1BB-95DCBF4CD5DC}" name="Waste type"/>
    <tableColumn id="2" xr3:uid="{90C600DB-9D9A-40BA-A63D-5CA97FC3229E}" name="Construction wastage rate  (%) (A5)" dataDxfId="6"/>
    <tableColumn id="3" xr3:uid="{C5825633-F857-4349-BF81-B206647D9951}" name="Share of material by waste treatment destination (A5 and C1-C4): Recycling rate (%)" dataDxfId="5"/>
    <tableColumn id="4" xr3:uid="{CCA4298F-BC7C-49CB-87B5-D91D28A9E1C0}" name="Share of material by waste treatment destination (A5 and C1-C4): Landfill rate (%)" dataDxfId="4"/>
    <tableColumn id="5" xr3:uid="{EAC04288-2F49-48AD-AFF5-1206885D1D6E}" name="Wastage rate source" dataDxfId="3"/>
    <tableColumn id="6" xr3:uid="{E6FC33FE-59D0-4236-8074-C13F59B8AF89}" name="EOL waste treatment assumptions" dataDxfId="2"/>
    <tableColumn id="7" xr3:uid="{785E1FB3-ED36-475F-998C-ADE6837342C0}" name="Waste density factor (tonnes/m3)" dataDxfId="1"/>
  </tableColumns>
  <tableStyleInfo name="TableStyleLight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0BB4D5-FD6E-407C-AD11-D7C619F6E723}" name="Table3" displayName="Table3" ref="A18:C20" totalsRowShown="0" headerRowDxfId="162" headerRowBorderDxfId="161" tableBorderDxfId="160" totalsRowBorderDxfId="159">
  <tableColumns count="3">
    <tableColumn id="1" xr3:uid="{F064512A-068A-4279-B328-68ACC6422524}" name="Tab name" dataDxfId="158" dataCellStyle="Hyperlink"/>
    <tableColumn id="2" xr3:uid="{F08C8595-E674-42FF-B601-F75AEA39503D}" name="Description" dataDxfId="157"/>
    <tableColumn id="3" xr3:uid="{7C6A3927-64B6-4FA9-B522-96543CBC78CC}" name="Relevant reporting modules"/>
  </tableColumns>
  <tableStyleInfo name="TableStyleLight9"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7ECED74-F5AD-48A4-A825-902B32369CBF}" name="Table4" displayName="Table4" ref="A22:C24" totalsRowShown="0" headerRowDxfId="156" headerRowBorderDxfId="155" tableBorderDxfId="154" totalsRowBorderDxfId="153">
  <tableColumns count="3">
    <tableColumn id="1" xr3:uid="{622C64AC-27E3-48B4-9A79-770475A195F2}" name="Tab name" dataDxfId="152"/>
    <tableColumn id="2" xr3:uid="{7C200F32-C170-45C0-AD43-305F0DEFCCF3}" name="Description" dataDxfId="151"/>
    <tableColumn id="3" xr3:uid="{528BFA8F-5D27-4BB4-8EA8-93F0A0DA8C36}" name="Relevant reporting modules"/>
  </tableColumns>
  <tableStyleInfo name="TableStyleLight9"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C402A06-D470-41E2-B3EB-E881159476C0}" name="Table5" displayName="Table5" ref="A5:K208" totalsRowShown="0" headerRowDxfId="150" tableBorderDxfId="149">
  <tableColumns count="11">
    <tableColumn id="1" xr3:uid="{1701C7AA-213E-4B59-A2B4-F01C338D30CE}" name="Higher-level category" dataDxfId="148"/>
    <tableColumn id="2" xr3:uid="{CA5BE55A-69E4-4ED2-84CB-7FA1DC3FB3D1}" name="Material/product sub-category" dataDxfId="147"/>
    <tableColumn id="3" xr3:uid="{6F415437-CB10-4976-B6F6-0B5CF05601E6}" name="Material/product name" dataDxfId="146"/>
    <tableColumn id="4" xr3:uid="{9EDA717A-F088-464E-8486-4A1F734A24D7}" name="Description" dataDxfId="145"/>
    <tableColumn id="5" xr3:uid="{6F35C643-E6DE-4736-BDCD-9FF1E422E8B2}" name="Unit" dataDxfId="144"/>
    <tableColumn id="6" xr3:uid="{9ADF046C-09E0-4264-9E86-C060B117DA22}" name="Upfront carbon emissions - Quantity basis (kgCO2e/unit) - Average" dataDxfId="143"/>
    <tableColumn id="7" xr3:uid="{F566395E-35F1-42ED-8408-AD73DE65A44B}" name="Upfront carbon storage - Quantity basis (kgCO2e/unit) - Average" dataDxfId="142"/>
    <tableColumn id="8" xr3:uid="{A3ADEC0A-18BA-43F0-96B2-6E3EA4D33033}" name="Density / conversion factor" dataDxfId="141"/>
    <tableColumn id="9" xr3:uid="{A5884162-6D1B-47AA-93B8-731934DF078D}" name="Unit2" dataDxfId="140"/>
    <tableColumn id="10" xr3:uid="{30B8EC0E-CB39-4799-982A-7203B7DD4BDF}" name="Source" dataDxfId="139"/>
    <tableColumn id="11" xr3:uid="{97BFF503-3D57-4A0A-8E10-40787A2BD5A3}" name="Emission factor type_x000a_(INSW hierarchy)" dataDxfId="138"/>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087925B-A802-4227-8463-5520BD960302}" name="Table6" displayName="Table6" ref="A6:D12" totalsRowShown="0" headerRowDxfId="137" dataDxfId="136" tableBorderDxfId="135">
  <tableColumns count="4">
    <tableColumn id="1" xr3:uid="{54A119C9-23C6-4B3B-9E4F-F3916BD914FA}" name="Transport mode" dataDxfId="134"/>
    <tableColumn id="2" xr3:uid="{9F966E7A-BE2B-47F5-825B-F76629B5C511}" name="Quantity"/>
    <tableColumn id="3" xr3:uid="{29DDCB48-FFBE-4447-85A8-8286C7C3CE20}" name="Unit" dataDxfId="133"/>
    <tableColumn id="4" xr3:uid="{2CC03EE2-5971-427B-B65B-1CDD48BB5C29}" name="Source" dataDxfId="132"/>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0BBF85-7582-4133-8369-D8D3D23AFEFD}" name="Table7" displayName="Table7" ref="A9:E25" totalsRowShown="0" headerRowDxfId="131" dataDxfId="130" tableBorderDxfId="129">
  <tableColumns count="5">
    <tableColumn id="1" xr3:uid="{55586660-C02C-4B5C-AB0C-0297C499F465}" name="Application" dataDxfId="128"/>
    <tableColumn id="2" xr3:uid="{C1B8CA82-2D2A-47C3-BCE0-11B2D79F8907}" name="Energy or Fuel combusted" dataDxfId="127"/>
    <tableColumn id="3" xr3:uid="{373AFDDE-8C4F-4A4C-8259-46AABBB7DAED}" name="Quantity" dataDxfId="126"/>
    <tableColumn id="4" xr3:uid="{E3647597-3600-4FC6-9708-02B7E4C77732}" name="Unit" dataDxfId="125"/>
    <tableColumn id="5" xr3:uid="{FCA0174D-6124-4C25-8A16-E9040D6FBD0A}" name="Source" dataDxfId="124"/>
  </tableColumns>
  <tableStyleInfo name="TableStyleLight9"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86FBD91-551E-4269-B424-C7E300767D67}" name="Table8" displayName="Table8" ref="A40:D47" totalsRowShown="0" headerRowDxfId="123" dataDxfId="122" tableBorderDxfId="121">
  <tableColumns count="4">
    <tableColumn id="1" xr3:uid="{46A01A7C-875A-433F-BB90-46A18E8F6D97}" name="Input/activity" dataDxfId="120"/>
    <tableColumn id="2" xr3:uid="{10BB2031-FCEA-4BB3-9391-250F7D7CEA11}" name="Quantity" dataDxfId="119"/>
    <tableColumn id="3" xr3:uid="{E13EF1FF-7C81-4218-BEA4-EF9CB3C3F45F}" name="Unit" dataDxfId="118"/>
    <tableColumn id="4" xr3:uid="{5F1D2603-494B-4919-B709-6FE3D98366E4}" name="Source" dataDxfId="117"/>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0954A23-F57D-4DCA-A95B-5CB589AAEE6A}" name="Table9" displayName="Table9" ref="A5:D35" totalsRowShown="0" headerRowDxfId="116" dataDxfId="115" tableBorderDxfId="114">
  <tableColumns count="4">
    <tableColumn id="1" xr3:uid="{5BB49922-30D4-4E26-9F64-727A6B054205}" name="Input/activity" dataDxfId="113"/>
    <tableColumn id="2" xr3:uid="{577DE49E-AF28-45D1-AF23-479065230D82}" name="Quantity" dataDxfId="112"/>
    <tableColumn id="3" xr3:uid="{387FB0BF-1DCD-4CF9-BE60-CEC3B73529E7}" name="Unit" dataDxfId="111"/>
    <tableColumn id="4" xr3:uid="{0D56747E-7B66-4ECA-98F6-81E7A6A0C169}" name="Source" dataDxfId="110"/>
  </tableColumns>
  <tableStyleInfo name="TableStyleLight9" showFirstColumn="0" showLastColumn="0" showRowStripes="0" showColumnStripes="0"/>
</table>
</file>

<file path=xl/theme/theme1.xml><?xml version="1.0" encoding="utf-8"?>
<a:theme xmlns:a="http://schemas.openxmlformats.org/drawingml/2006/main" name="Theme-Premiers2024">
  <a:themeElements>
    <a:clrScheme name="NSWGOV Corporate Sept 2022">
      <a:dk1>
        <a:srgbClr val="22272B"/>
      </a:dk1>
      <a:lt1>
        <a:srgbClr val="FFFFFF"/>
      </a:lt1>
      <a:dk2>
        <a:srgbClr val="D7153A"/>
      </a:dk2>
      <a:lt2>
        <a:srgbClr val="EBEBEB"/>
      </a:lt2>
      <a:accent1>
        <a:srgbClr val="002664"/>
      </a:accent1>
      <a:accent2>
        <a:srgbClr val="146CFD"/>
      </a:accent2>
      <a:accent3>
        <a:srgbClr val="8CE0FF"/>
      </a:accent3>
      <a:accent4>
        <a:srgbClr val="CBEDFD"/>
      </a:accent4>
      <a:accent5>
        <a:srgbClr val="495054"/>
      </a:accent5>
      <a:accent6>
        <a:srgbClr val="CDD3D6"/>
      </a:accent6>
      <a:hlink>
        <a:srgbClr val="22272B"/>
      </a:hlink>
      <a:folHlink>
        <a:srgbClr val="22272B"/>
      </a:folHlink>
    </a:clrScheme>
    <a:fontScheme name="NSW GOV 1">
      <a:majorFont>
        <a:latin typeface="Public Sans SemiBold"/>
        <a:ea typeface=""/>
        <a:cs typeface=""/>
      </a:majorFont>
      <a:minorFont>
        <a:latin typeface="Public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6350">
          <a:solidFill>
            <a:prstClr val="black"/>
          </a:solidFill>
        </a:ln>
        <a:effectLst/>
      </a:spPr>
      <a:bodyPr wrap="square" rtlCol="0"/>
      <a:lstStyle/>
      <a:style>
        <a:lnRef idx="0">
          <a:schemeClr val="accent1"/>
        </a:lnRef>
        <a:fillRef idx="0">
          <a:schemeClr val="accent1"/>
        </a:fillRef>
        <a:effectRef idx="0">
          <a:schemeClr val="accent1"/>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2.bin"/><Relationship Id="rId7" Type="http://schemas.openxmlformats.org/officeDocument/2006/relationships/table" Target="../tables/table3.xml"/><Relationship Id="rId2" Type="http://schemas.openxmlformats.org/officeDocument/2006/relationships/hyperlink" Target="https://www.infrastructure.nsw.gov.au/media/ak2o0bqg/decarbonising-infrastructure-delivery-measurement-guidance.pdf" TargetMode="External"/><Relationship Id="rId1" Type="http://schemas.openxmlformats.org/officeDocument/2006/relationships/printerSettings" Target="../printerSettings/printerSettings1.bin"/><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1.xml"/><Relationship Id="rId9" Type="http://schemas.microsoft.com/office/2019/04/relationships/namedSheetView" Target="../namedSheetViews/namedSheetView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table" Target="../tables/table19.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microsoft.com/office/2019/04/relationships/namedSheetView" Target="../namedSheetViews/namedSheetView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dcceew.gov.au/climate-change/publications/national-greenhouse-accounts-factors" TargetMode="External"/><Relationship Id="rId2" Type="http://schemas.openxmlformats.org/officeDocument/2006/relationships/hyperlink" Target="https://www.dcceew.gov.au/climate-change/emissions-reporting/projecting-emissions" TargetMode="External"/><Relationship Id="rId1" Type="http://schemas.openxmlformats.org/officeDocument/2006/relationships/hyperlink" Target="https://www.dcceew.gov.au/climate-change/publications/national-greenhouse-accounts-factors" TargetMode="External"/><Relationship Id="rId5" Type="http://schemas.openxmlformats.org/officeDocument/2006/relationships/table" Target="../tables/table8.xml"/><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hyperlink" Target="https://www.mainroads.wa.gov.au/4aaebe/globalassets/technical-commercial/technical-library/road-and-traffic-engineering/climate-change/carbon-gauge-workbook-2013.pdf" TargetMode="External"/><Relationship Id="rId1" Type="http://schemas.openxmlformats.org/officeDocument/2006/relationships/hyperlink" Target="https://www.mainroads.wa.gov.au/4aaebe/globalassets/technical-commercial/technical-library/road-and-traffic-engineering/climate-change/carbon-gauge-workbook-2013.pdf" TargetMode="External"/></Relationships>
</file>

<file path=xl/worksheets/_rels/sheet7.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8.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27736-5045-45B1-80D9-6227FB2C3C90}">
  <dimension ref="A1:C28"/>
  <sheetViews>
    <sheetView tabSelected="1" workbookViewId="0"/>
  </sheetViews>
  <sheetFormatPr defaultColWidth="9" defaultRowHeight="15.75"/>
  <cols>
    <col min="1" max="1" width="33.625" style="1" customWidth="1"/>
    <col min="2" max="2" width="66.875" style="3" customWidth="1"/>
    <col min="3" max="3" width="24.125" style="1" customWidth="1"/>
    <col min="4" max="16384" width="9" style="1"/>
  </cols>
  <sheetData>
    <row r="1" spans="1:3" ht="42.75">
      <c r="A1" s="23" t="s">
        <v>0</v>
      </c>
    </row>
    <row r="2" spans="1:3" ht="24.75">
      <c r="A2" s="2" t="s">
        <v>1</v>
      </c>
    </row>
    <row r="3" spans="1:3">
      <c r="A3" s="6" t="s">
        <v>2</v>
      </c>
    </row>
    <row r="4" spans="1:3">
      <c r="A4" s="7" t="s">
        <v>3</v>
      </c>
    </row>
    <row r="5" spans="1:3" ht="51.6" customHeight="1" thickBot="1">
      <c r="A5" s="136" t="s">
        <v>761</v>
      </c>
    </row>
    <row r="6" spans="1:3">
      <c r="A6" s="137" t="s">
        <v>4</v>
      </c>
      <c r="B6" s="138">
        <v>45744</v>
      </c>
    </row>
    <row r="7" spans="1:3">
      <c r="A7" s="139" t="s">
        <v>5</v>
      </c>
      <c r="B7" s="140">
        <v>1</v>
      </c>
    </row>
    <row r="8" spans="1:3" ht="51.6" customHeight="1" thickBot="1">
      <c r="A8" s="141" t="s">
        <v>6</v>
      </c>
      <c r="B8" s="128"/>
      <c r="C8" s="128"/>
    </row>
    <row r="9" spans="1:3" ht="16.5" thickTop="1">
      <c r="A9" s="55" t="s">
        <v>10</v>
      </c>
      <c r="B9" s="55"/>
      <c r="C9" s="55"/>
    </row>
    <row r="10" spans="1:3" ht="31.5">
      <c r="A10" s="144" t="s">
        <v>7</v>
      </c>
      <c r="B10" s="145" t="s">
        <v>8</v>
      </c>
      <c r="C10" s="146" t="s">
        <v>9</v>
      </c>
    </row>
    <row r="11" spans="1:3">
      <c r="A11" s="202" t="s">
        <v>11</v>
      </c>
      <c r="B11" s="38" t="s">
        <v>12</v>
      </c>
      <c r="C11" s="142" t="s">
        <v>13</v>
      </c>
    </row>
    <row r="12" spans="1:3">
      <c r="A12" s="202" t="s">
        <v>14</v>
      </c>
      <c r="B12" s="39" t="s">
        <v>15</v>
      </c>
      <c r="C12" s="143" t="s">
        <v>16</v>
      </c>
    </row>
    <row r="13" spans="1:3">
      <c r="A13" s="202" t="s">
        <v>17</v>
      </c>
      <c r="B13" s="39" t="s">
        <v>18</v>
      </c>
      <c r="C13" s="143" t="s">
        <v>19</v>
      </c>
    </row>
    <row r="14" spans="1:3">
      <c r="A14" s="202" t="s">
        <v>20</v>
      </c>
      <c r="B14" s="39" t="s">
        <v>21</v>
      </c>
      <c r="C14" s="143" t="s">
        <v>19</v>
      </c>
    </row>
    <row r="15" spans="1:3">
      <c r="A15" s="202" t="s">
        <v>22</v>
      </c>
      <c r="B15" s="39" t="s">
        <v>23</v>
      </c>
      <c r="C15" s="143" t="s">
        <v>24</v>
      </c>
    </row>
    <row r="16" spans="1:3" ht="17.25" customHeight="1">
      <c r="A16" s="203" t="s">
        <v>25</v>
      </c>
      <c r="B16" s="147" t="s">
        <v>26</v>
      </c>
      <c r="C16" s="148" t="s">
        <v>27</v>
      </c>
    </row>
    <row r="17" spans="1:3">
      <c r="A17" s="56" t="s">
        <v>28</v>
      </c>
      <c r="B17" s="55"/>
      <c r="C17" s="55"/>
    </row>
    <row r="18" spans="1:3" ht="31.5">
      <c r="A18" s="144" t="s">
        <v>7</v>
      </c>
      <c r="B18" s="145" t="s">
        <v>8</v>
      </c>
      <c r="C18" s="146" t="s">
        <v>9</v>
      </c>
    </row>
    <row r="19" spans="1:3">
      <c r="A19" s="202" t="s">
        <v>29</v>
      </c>
      <c r="B19" s="5" t="s">
        <v>30</v>
      </c>
      <c r="C19" s="142" t="s">
        <v>31</v>
      </c>
    </row>
    <row r="20" spans="1:3">
      <c r="A20" s="203" t="s">
        <v>32</v>
      </c>
      <c r="B20" s="149" t="s">
        <v>33</v>
      </c>
      <c r="C20" s="148" t="s">
        <v>31</v>
      </c>
    </row>
    <row r="21" spans="1:3">
      <c r="A21" s="55" t="s">
        <v>34</v>
      </c>
      <c r="B21" s="55"/>
      <c r="C21" s="55"/>
    </row>
    <row r="22" spans="1:3" ht="31.5">
      <c r="A22" s="144" t="s">
        <v>7</v>
      </c>
      <c r="B22" s="145" t="s">
        <v>8</v>
      </c>
      <c r="C22" s="146" t="s">
        <v>9</v>
      </c>
    </row>
    <row r="23" spans="1:3">
      <c r="A23" s="204" t="s">
        <v>35</v>
      </c>
      <c r="B23" s="5" t="s">
        <v>36</v>
      </c>
      <c r="C23" s="142" t="s">
        <v>37</v>
      </c>
    </row>
    <row r="24" spans="1:3" ht="31.5">
      <c r="A24" s="203" t="s">
        <v>38</v>
      </c>
      <c r="B24" s="149" t="s">
        <v>39</v>
      </c>
      <c r="C24" s="148" t="s">
        <v>40</v>
      </c>
    </row>
    <row r="25" spans="1:3">
      <c r="A25" s="4"/>
      <c r="B25" s="4"/>
    </row>
    <row r="26" spans="1:3">
      <c r="A26" s="4"/>
      <c r="B26" s="4"/>
    </row>
    <row r="27" spans="1:3">
      <c r="A27" s="4"/>
      <c r="B27" s="4"/>
    </row>
    <row r="28" spans="1:3">
      <c r="A28" s="3"/>
    </row>
  </sheetData>
  <sheetProtection sheet="1" objects="1" scenarios="1" formatColumns="0" formatRows="0"/>
  <customSheetViews>
    <customSheetView guid="{99A28103-7007-418B-9D7F-D2D3CBFA05ED}">
      <pageMargins left="0" right="0" top="0" bottom="0" header="0" footer="0"/>
      <pageSetup paperSize="9" orientation="portrait" horizontalDpi="1200" verticalDpi="1200" r:id="rId1"/>
      <headerFooter>
        <oddHeader>&amp;C&amp;"Calibri"&amp;12&amp;KFF0000 OFFICIAL: Sensitive - NSW Government&amp;1#_x000D_</oddHeader>
        <oddFooter>&amp;C_x000D_&amp;1#&amp;"Calibri"&amp;10&amp;K000000 OFFICIAL</oddFooter>
      </headerFooter>
    </customSheetView>
  </customSheetViews>
  <phoneticPr fontId="19" type="noConversion"/>
  <hyperlinks>
    <hyperlink ref="A4" r:id="rId2" xr:uid="{17EDFA77-E5B0-4160-B917-E224BEEF53E5}"/>
    <hyperlink ref="A11" location="'1.1 Product Stage EFs'!A1" display="1.1 Product Stage EFs" xr:uid="{C88F3641-E122-4D9D-9FAC-06B04B3A0608}"/>
    <hyperlink ref="A12" location="'1.2 Transport EFs'!A1" display="1.2 Transport EFs" xr:uid="{2FC51381-E6FB-40CC-BB00-BA236618591E}"/>
    <hyperlink ref="A13" location="'1.3 Energy EFs and Conversions'!A1" display="1.3 Energy Efs and Conversions" xr:uid="{F1378B46-E129-492B-A488-CCE1CF165011}"/>
    <hyperlink ref="A23" location="'3.1 Transport distances'!A1" display="3.1 Transport Distances" xr:uid="{6802CDF4-36D3-43A8-A020-B89E979BEFAF}"/>
    <hyperlink ref="A24" location="'3.2 Wastage and EOL rates'!A1" display="3.2 Wastage and EOL rates" xr:uid="{7F134A55-B734-4C35-839C-4545C0A117D0}"/>
    <hyperlink ref="A15" location="'1.5 Waste treatment EFs'!A1" display="1.5 Waste treatment EFs" xr:uid="{C8E2D9AC-7684-476D-A175-C401622B0A34}"/>
    <hyperlink ref="A20" location="'2.2 Benchmarks - material spend'!A1" display="2.2 Benchmarks - material spend" xr:uid="{65368AC4-34CA-4D1B-8FFB-11EB24AF4F5E}"/>
    <hyperlink ref="A19" location="'2.1 Benchmarks - physical unit'!A1" display="2.1 Benchmarks - physical unit" xr:uid="{3768AD28-B10C-48D2-9F32-23CF5C2D12AD}"/>
    <hyperlink ref="A14" location="'1.4 Land Use EFs'!A1" display="1.4 Land use EFs" xr:uid="{983C1A7B-9351-47DA-8EF9-A53B62CE6F83}"/>
    <hyperlink ref="A16" location="'1.6 Concrete EF calculator'!A1" display="1.6 Concrete EF calculator " xr:uid="{65E9B50F-0FB6-4B8F-A082-EB9298DBD4D9}"/>
  </hyperlinks>
  <pageMargins left="0.7" right="0.7" top="0.75" bottom="0.75" header="0.3" footer="0.3"/>
  <pageSetup paperSize="9" orientation="portrait" horizontalDpi="1200" verticalDpi="1200" r:id="rId3"/>
  <headerFooter>
    <oddHeader>&amp;C&amp;"Calibri"&amp;12&amp;KFF0000 OFFICIAL: Sensitive - NSW Government&amp;1#_x000D_</oddHeader>
    <oddFooter>&amp;C_x000D_&amp;1#&amp;"Calibri"&amp;10&amp;K000000 OFFICIAL</oddFooter>
  </headerFooter>
  <drawing r:id="rId4"/>
  <tableParts count="4">
    <tablePart r:id="rId5"/>
    <tablePart r:id="rId6"/>
    <tablePart r:id="rId7"/>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89F3-42EA-43C9-B906-6938C398F476}">
  <sheetPr>
    <tabColor theme="4" tint="0.249977111117893"/>
  </sheetPr>
  <dimension ref="A1:O67"/>
  <sheetViews>
    <sheetView workbookViewId="0"/>
  </sheetViews>
  <sheetFormatPr defaultColWidth="9" defaultRowHeight="15.75"/>
  <cols>
    <col min="1" max="1" width="11.75" style="1" customWidth="1"/>
    <col min="2" max="2" width="19.375" style="1" customWidth="1"/>
    <col min="3" max="3" width="27.5" style="1" customWidth="1"/>
    <col min="4" max="4" width="13.125" style="1" customWidth="1"/>
    <col min="5" max="6" width="13.25" style="1" customWidth="1"/>
    <col min="7" max="7" width="13.125" style="1" customWidth="1"/>
    <col min="8" max="9" width="13.25" style="1" customWidth="1"/>
    <col min="10" max="11" width="13.125" style="1" customWidth="1"/>
    <col min="12" max="12" width="12.75" style="1" customWidth="1"/>
    <col min="13" max="13" width="13" style="1" customWidth="1"/>
    <col min="14" max="15" width="13.125" style="1" customWidth="1"/>
    <col min="16" max="16384" width="9" style="1"/>
  </cols>
  <sheetData>
    <row r="1" spans="1:15" ht="24.75" thickBot="1">
      <c r="A1" s="218" t="s">
        <v>573</v>
      </c>
      <c r="B1" s="218"/>
      <c r="C1" s="218"/>
      <c r="D1" s="218"/>
      <c r="E1" s="218"/>
      <c r="F1" s="218"/>
    </row>
    <row r="2" spans="1:15" s="19" customFormat="1" ht="22.5" thickTop="1" thickBot="1">
      <c r="A2" s="219" t="s">
        <v>57</v>
      </c>
      <c r="B2" s="219"/>
      <c r="C2" s="219"/>
      <c r="D2" s="219"/>
      <c r="E2" s="219"/>
      <c r="F2" s="219"/>
      <c r="G2" s="219"/>
      <c r="H2" s="219"/>
      <c r="I2" s="219"/>
      <c r="J2" s="219"/>
    </row>
    <row r="3" spans="1:15" s="19" customFormat="1" ht="131.25" customHeight="1" thickTop="1">
      <c r="A3" s="227" t="s">
        <v>485</v>
      </c>
      <c r="B3" s="227"/>
      <c r="C3" s="227"/>
      <c r="D3" s="227"/>
      <c r="E3" s="227"/>
      <c r="F3" s="227"/>
      <c r="G3" s="227"/>
      <c r="H3" s="227"/>
      <c r="I3" s="227"/>
      <c r="J3" s="227"/>
    </row>
    <row r="4" spans="1:15" s="19" customFormat="1" ht="18.75" thickBot="1">
      <c r="A4" s="215" t="s">
        <v>574</v>
      </c>
      <c r="B4" s="215"/>
      <c r="C4" s="215"/>
      <c r="D4" s="215"/>
      <c r="E4" s="215"/>
      <c r="F4" s="215"/>
      <c r="G4" s="215"/>
      <c r="H4" s="215"/>
      <c r="I4" s="215"/>
      <c r="J4" s="215"/>
    </row>
    <row r="5" spans="1:15" s="19" customFormat="1" ht="207.75" customHeight="1">
      <c r="A5" s="227" t="s">
        <v>575</v>
      </c>
      <c r="B5" s="227"/>
      <c r="C5" s="227"/>
      <c r="D5" s="227"/>
      <c r="E5" s="227"/>
      <c r="F5" s="227"/>
      <c r="G5" s="227"/>
      <c r="H5" s="227"/>
      <c r="I5" s="227"/>
      <c r="J5" s="227"/>
    </row>
    <row r="6" spans="1:15" s="19" customFormat="1" ht="18.75" thickBot="1">
      <c r="A6" s="215" t="s">
        <v>576</v>
      </c>
      <c r="B6" s="215"/>
      <c r="C6" s="215"/>
      <c r="D6" s="215"/>
      <c r="E6" s="215"/>
      <c r="F6" s="215"/>
      <c r="G6" s="215"/>
      <c r="H6" s="215"/>
      <c r="I6" s="215"/>
      <c r="J6" s="215"/>
    </row>
    <row r="7" spans="1:15" s="19" customFormat="1" ht="88.5" customHeight="1">
      <c r="A7" s="227" t="s">
        <v>577</v>
      </c>
      <c r="B7" s="227"/>
      <c r="C7" s="227"/>
      <c r="D7" s="227"/>
      <c r="E7" s="227"/>
      <c r="F7" s="227"/>
      <c r="G7" s="227"/>
      <c r="H7" s="227"/>
      <c r="I7" s="227"/>
      <c r="J7" s="227"/>
    </row>
    <row r="8" spans="1:15" s="19" customFormat="1" ht="18.75" thickBot="1">
      <c r="A8" s="215" t="s">
        <v>486</v>
      </c>
      <c r="B8" s="215"/>
      <c r="C8" s="215"/>
      <c r="D8" s="215"/>
      <c r="E8" s="215"/>
      <c r="F8" s="215"/>
      <c r="G8" s="215"/>
      <c r="H8" s="215"/>
      <c r="I8" s="215"/>
      <c r="J8" s="215"/>
    </row>
    <row r="9" spans="1:15" s="19" customFormat="1" ht="58.5" customHeight="1">
      <c r="A9" s="227" t="s">
        <v>578</v>
      </c>
      <c r="B9" s="227"/>
      <c r="C9" s="227"/>
      <c r="D9" s="227"/>
      <c r="E9" s="227"/>
      <c r="F9" s="227"/>
      <c r="G9" s="227"/>
      <c r="H9" s="227"/>
      <c r="I9" s="227"/>
      <c r="J9" s="227"/>
    </row>
    <row r="10" spans="1:15" s="19" customFormat="1" ht="18.75" customHeight="1" thickBot="1">
      <c r="A10" s="231" t="s">
        <v>488</v>
      </c>
      <c r="B10" s="231"/>
      <c r="C10" s="231"/>
      <c r="D10" s="231"/>
      <c r="E10" s="231"/>
      <c r="F10" s="231"/>
      <c r="G10" s="231"/>
      <c r="H10" s="231"/>
      <c r="I10" s="231"/>
      <c r="J10" s="231"/>
    </row>
    <row r="11" spans="1:15" s="19" customFormat="1" ht="89.45" customHeight="1">
      <c r="A11" s="227" t="s">
        <v>579</v>
      </c>
      <c r="B11" s="227"/>
      <c r="C11" s="227"/>
      <c r="D11" s="227"/>
      <c r="E11" s="227"/>
      <c r="F11" s="227"/>
      <c r="G11" s="227"/>
      <c r="H11" s="227"/>
      <c r="I11" s="227"/>
      <c r="J11" s="227"/>
    </row>
    <row r="12" spans="1:15" ht="15.75" customHeight="1">
      <c r="A12" s="16" t="s">
        <v>580</v>
      </c>
      <c r="B12" s="17"/>
      <c r="C12" s="17"/>
      <c r="D12" s="17"/>
      <c r="E12" s="17"/>
      <c r="F12" s="17"/>
      <c r="G12" s="17"/>
      <c r="H12" s="17"/>
      <c r="I12" s="17"/>
      <c r="J12" s="17"/>
      <c r="K12" s="17"/>
      <c r="L12" s="17"/>
      <c r="M12" s="17"/>
      <c r="N12" s="17"/>
    </row>
    <row r="13" spans="1:15" s="179" customFormat="1" ht="106.35" customHeight="1">
      <c r="A13" s="172" t="s">
        <v>806</v>
      </c>
      <c r="B13" s="172" t="s">
        <v>491</v>
      </c>
      <c r="C13" s="172" t="s">
        <v>492</v>
      </c>
      <c r="D13" s="176" t="s">
        <v>807</v>
      </c>
      <c r="E13" s="176" t="s">
        <v>809</v>
      </c>
      <c r="F13" s="176" t="s">
        <v>808</v>
      </c>
      <c r="G13" s="176" t="s">
        <v>810</v>
      </c>
      <c r="H13" s="176" t="s">
        <v>811</v>
      </c>
      <c r="I13" s="176" t="s">
        <v>812</v>
      </c>
      <c r="J13" s="176" t="s">
        <v>813</v>
      </c>
      <c r="K13" s="176" t="s">
        <v>814</v>
      </c>
      <c r="L13" s="176" t="s">
        <v>815</v>
      </c>
      <c r="M13" s="176" t="s">
        <v>816</v>
      </c>
      <c r="N13" s="176" t="s">
        <v>817</v>
      </c>
      <c r="O13" s="176" t="s">
        <v>818</v>
      </c>
    </row>
    <row r="14" spans="1:15">
      <c r="A14" s="220" t="s">
        <v>824</v>
      </c>
      <c r="B14" s="118" t="s">
        <v>494</v>
      </c>
      <c r="C14" s="8" t="s">
        <v>495</v>
      </c>
      <c r="D14" s="63">
        <v>0.23</v>
      </c>
      <c r="E14" s="64">
        <v>0.3</v>
      </c>
      <c r="F14" s="64">
        <v>0.38</v>
      </c>
      <c r="G14" s="65">
        <v>0.39600000000000002</v>
      </c>
      <c r="H14" s="65">
        <v>0.52800000000000002</v>
      </c>
      <c r="I14" s="65">
        <v>0.66</v>
      </c>
      <c r="J14" s="66">
        <v>1.4999999999999999E-2</v>
      </c>
      <c r="K14" s="66">
        <v>0.02</v>
      </c>
      <c r="L14" s="66">
        <v>2.5000000000000001E-2</v>
      </c>
      <c r="M14" s="65">
        <v>5.7000000000000002E-2</v>
      </c>
      <c r="N14" s="65">
        <v>7.5999999999999998E-2</v>
      </c>
      <c r="O14" s="21">
        <v>9.4E-2</v>
      </c>
    </row>
    <row r="15" spans="1:15">
      <c r="A15" s="220" t="s">
        <v>824</v>
      </c>
      <c r="B15" s="118" t="s">
        <v>497</v>
      </c>
      <c r="C15" s="8" t="s">
        <v>498</v>
      </c>
      <c r="D15" s="63">
        <v>0.22</v>
      </c>
      <c r="E15" s="64">
        <v>0.28999999999999998</v>
      </c>
      <c r="F15" s="64">
        <v>0.36</v>
      </c>
      <c r="G15" s="65">
        <v>0.38600000000000001</v>
      </c>
      <c r="H15" s="65">
        <v>0.51400000000000001</v>
      </c>
      <c r="I15" s="65">
        <v>0.64300000000000002</v>
      </c>
      <c r="J15" s="66">
        <v>1.6E-2</v>
      </c>
      <c r="K15" s="66">
        <v>2.1000000000000001E-2</v>
      </c>
      <c r="L15" s="66">
        <v>2.7E-2</v>
      </c>
      <c r="M15" s="65">
        <v>8.6999999999999994E-2</v>
      </c>
      <c r="N15" s="65">
        <v>0.11700000000000001</v>
      </c>
      <c r="O15" s="21">
        <v>0.14599999999999999</v>
      </c>
    </row>
    <row r="16" spans="1:15">
      <c r="A16" s="220" t="s">
        <v>824</v>
      </c>
      <c r="B16" s="118" t="s">
        <v>497</v>
      </c>
      <c r="C16" s="8" t="s">
        <v>499</v>
      </c>
      <c r="D16" s="63">
        <v>0.24</v>
      </c>
      <c r="E16" s="64">
        <v>0.32</v>
      </c>
      <c r="F16" s="64">
        <v>0.4</v>
      </c>
      <c r="G16" s="65">
        <v>0.40500000000000003</v>
      </c>
      <c r="H16" s="65">
        <v>0.54</v>
      </c>
      <c r="I16" s="65">
        <v>0.67600000000000005</v>
      </c>
      <c r="J16" s="66">
        <v>1.4999999999999999E-2</v>
      </c>
      <c r="K16" s="66">
        <v>1.9E-2</v>
      </c>
      <c r="L16" s="66">
        <v>2.4E-2</v>
      </c>
      <c r="M16" s="65">
        <v>6.7000000000000004E-2</v>
      </c>
      <c r="N16" s="65">
        <v>0.09</v>
      </c>
      <c r="O16" s="21">
        <v>0.112</v>
      </c>
    </row>
    <row r="17" spans="1:15">
      <c r="A17" s="220" t="s">
        <v>824</v>
      </c>
      <c r="B17" s="118" t="s">
        <v>500</v>
      </c>
      <c r="C17" s="8" t="s">
        <v>501</v>
      </c>
      <c r="D17" s="63">
        <v>0.26</v>
      </c>
      <c r="E17" s="64">
        <v>0.34</v>
      </c>
      <c r="F17" s="64">
        <v>0.43</v>
      </c>
      <c r="G17" s="65">
        <v>0.34799999999999998</v>
      </c>
      <c r="H17" s="65">
        <v>0.46500000000000002</v>
      </c>
      <c r="I17" s="65">
        <v>0.58099999999999996</v>
      </c>
      <c r="J17" s="66">
        <v>0.02</v>
      </c>
      <c r="K17" s="66">
        <v>2.7E-2</v>
      </c>
      <c r="L17" s="66">
        <v>3.3000000000000002E-2</v>
      </c>
      <c r="M17" s="65">
        <v>4.1000000000000002E-2</v>
      </c>
      <c r="N17" s="65">
        <v>5.3999999999999999E-2</v>
      </c>
      <c r="O17" s="21">
        <v>6.8000000000000005E-2</v>
      </c>
    </row>
    <row r="18" spans="1:15">
      <c r="A18" s="220" t="s">
        <v>824</v>
      </c>
      <c r="B18" s="118" t="s">
        <v>500</v>
      </c>
      <c r="C18" s="8" t="s">
        <v>502</v>
      </c>
      <c r="D18" s="63">
        <v>0.23</v>
      </c>
      <c r="E18" s="64">
        <v>0.31</v>
      </c>
      <c r="F18" s="64">
        <v>0.39</v>
      </c>
      <c r="G18" s="65">
        <v>0.40100000000000002</v>
      </c>
      <c r="H18" s="65">
        <v>0.53500000000000003</v>
      </c>
      <c r="I18" s="65">
        <v>0.66800000000000004</v>
      </c>
      <c r="J18" s="66">
        <v>1.4999999999999999E-2</v>
      </c>
      <c r="K18" s="66">
        <v>0.02</v>
      </c>
      <c r="L18" s="66">
        <v>2.5000000000000001E-2</v>
      </c>
      <c r="M18" s="65">
        <v>5.1999999999999998E-2</v>
      </c>
      <c r="N18" s="65">
        <v>7.0000000000000007E-2</v>
      </c>
      <c r="O18" s="21">
        <v>8.6999999999999994E-2</v>
      </c>
    </row>
    <row r="19" spans="1:15">
      <c r="A19" s="220" t="s">
        <v>824</v>
      </c>
      <c r="B19" s="118" t="s">
        <v>500</v>
      </c>
      <c r="C19" s="8" t="s">
        <v>503</v>
      </c>
      <c r="D19" s="63">
        <v>0.22</v>
      </c>
      <c r="E19" s="64">
        <v>0.28999999999999998</v>
      </c>
      <c r="F19" s="64">
        <v>0.36</v>
      </c>
      <c r="G19" s="65">
        <v>0.378</v>
      </c>
      <c r="H19" s="65">
        <v>0.504</v>
      </c>
      <c r="I19" s="65">
        <v>0.63</v>
      </c>
      <c r="J19" s="66">
        <v>1.6E-2</v>
      </c>
      <c r="K19" s="66">
        <v>2.1999999999999999E-2</v>
      </c>
      <c r="L19" s="66">
        <v>2.7E-2</v>
      </c>
      <c r="M19" s="65">
        <v>5.2999999999999999E-2</v>
      </c>
      <c r="N19" s="65">
        <v>7.0999999999999994E-2</v>
      </c>
      <c r="O19" s="21">
        <v>8.7999999999999995E-2</v>
      </c>
    </row>
    <row r="20" spans="1:15">
      <c r="A20" s="220" t="s">
        <v>824</v>
      </c>
      <c r="B20" s="118" t="s">
        <v>504</v>
      </c>
      <c r="C20" s="8" t="s">
        <v>505</v>
      </c>
      <c r="D20" s="63">
        <v>0.24</v>
      </c>
      <c r="E20" s="64">
        <v>0.32</v>
      </c>
      <c r="F20" s="64">
        <v>0.41</v>
      </c>
      <c r="G20" s="65">
        <v>0.40300000000000002</v>
      </c>
      <c r="H20" s="65">
        <v>0.53800000000000003</v>
      </c>
      <c r="I20" s="65">
        <v>0.67200000000000004</v>
      </c>
      <c r="J20" s="66">
        <v>1.6E-2</v>
      </c>
      <c r="K20" s="66">
        <v>2.1000000000000001E-2</v>
      </c>
      <c r="L20" s="66">
        <v>2.5999999999999999E-2</v>
      </c>
      <c r="M20" s="65">
        <v>0.13400000000000001</v>
      </c>
      <c r="N20" s="65">
        <v>0.17799999999999999</v>
      </c>
      <c r="O20" s="21">
        <v>0.223</v>
      </c>
    </row>
    <row r="21" spans="1:15">
      <c r="A21" s="220" t="s">
        <v>824</v>
      </c>
      <c r="B21" s="118" t="s">
        <v>504</v>
      </c>
      <c r="C21" s="8" t="s">
        <v>506</v>
      </c>
      <c r="D21" s="63">
        <v>0.24</v>
      </c>
      <c r="E21" s="64">
        <v>0.32</v>
      </c>
      <c r="F21" s="64">
        <v>0.4</v>
      </c>
      <c r="G21" s="65">
        <v>0.41</v>
      </c>
      <c r="H21" s="65">
        <v>0.54600000000000004</v>
      </c>
      <c r="I21" s="65">
        <v>0.68300000000000005</v>
      </c>
      <c r="J21" s="66">
        <v>1.4999999999999999E-2</v>
      </c>
      <c r="K21" s="66">
        <v>0.02</v>
      </c>
      <c r="L21" s="66">
        <v>2.5999999999999999E-2</v>
      </c>
      <c r="M21" s="65">
        <v>4.5999999999999999E-2</v>
      </c>
      <c r="N21" s="65">
        <v>6.0999999999999999E-2</v>
      </c>
      <c r="O21" s="21">
        <v>7.5999999999999998E-2</v>
      </c>
    </row>
    <row r="22" spans="1:15">
      <c r="A22" s="220" t="s">
        <v>824</v>
      </c>
      <c r="B22" s="118" t="s">
        <v>504</v>
      </c>
      <c r="C22" s="8" t="s">
        <v>507</v>
      </c>
      <c r="D22" s="63">
        <v>0.24</v>
      </c>
      <c r="E22" s="64">
        <v>0.32</v>
      </c>
      <c r="F22" s="64">
        <v>0.4</v>
      </c>
      <c r="G22" s="65">
        <v>0.41</v>
      </c>
      <c r="H22" s="65">
        <v>0.54600000000000004</v>
      </c>
      <c r="I22" s="65">
        <v>0.68300000000000005</v>
      </c>
      <c r="J22" s="66">
        <v>1.4999999999999999E-2</v>
      </c>
      <c r="K22" s="66">
        <v>0.02</v>
      </c>
      <c r="L22" s="66">
        <v>2.5999999999999999E-2</v>
      </c>
      <c r="M22" s="65">
        <v>5.1999999999999998E-2</v>
      </c>
      <c r="N22" s="65">
        <v>6.9000000000000006E-2</v>
      </c>
      <c r="O22" s="21">
        <v>8.6999999999999994E-2</v>
      </c>
    </row>
    <row r="23" spans="1:15">
      <c r="A23" s="220" t="s">
        <v>824</v>
      </c>
      <c r="B23" s="118" t="s">
        <v>504</v>
      </c>
      <c r="C23" s="8" t="s">
        <v>508</v>
      </c>
      <c r="D23" s="63">
        <v>0.24</v>
      </c>
      <c r="E23" s="64">
        <v>0.32</v>
      </c>
      <c r="F23" s="64">
        <v>0.4</v>
      </c>
      <c r="G23" s="65">
        <v>0.41</v>
      </c>
      <c r="H23" s="65">
        <v>0.54600000000000004</v>
      </c>
      <c r="I23" s="65">
        <v>0.68300000000000005</v>
      </c>
      <c r="J23" s="66">
        <v>1.4999999999999999E-2</v>
      </c>
      <c r="K23" s="66">
        <v>0.02</v>
      </c>
      <c r="L23" s="66">
        <v>2.5999999999999999E-2</v>
      </c>
      <c r="M23" s="65">
        <v>3.5999999999999997E-2</v>
      </c>
      <c r="N23" s="65">
        <v>4.8000000000000001E-2</v>
      </c>
      <c r="O23" s="21">
        <v>0.06</v>
      </c>
    </row>
    <row r="24" spans="1:15">
      <c r="A24" s="220" t="s">
        <v>824</v>
      </c>
      <c r="B24" s="118" t="s">
        <v>509</v>
      </c>
      <c r="C24" s="8" t="s">
        <v>510</v>
      </c>
      <c r="D24" s="63">
        <v>0.24</v>
      </c>
      <c r="E24" s="64">
        <v>0.32</v>
      </c>
      <c r="F24" s="64">
        <v>0.4</v>
      </c>
      <c r="G24" s="65">
        <v>0.41</v>
      </c>
      <c r="H24" s="65">
        <v>0.54600000000000004</v>
      </c>
      <c r="I24" s="65">
        <v>0.68300000000000005</v>
      </c>
      <c r="J24" s="66">
        <v>1.4999999999999999E-2</v>
      </c>
      <c r="K24" s="66">
        <v>0.02</v>
      </c>
      <c r="L24" s="66">
        <v>2.4E-2</v>
      </c>
      <c r="M24" s="65">
        <v>7.0999999999999994E-2</v>
      </c>
      <c r="N24" s="65">
        <v>9.4E-2</v>
      </c>
      <c r="O24" s="21">
        <v>0.11799999999999999</v>
      </c>
    </row>
    <row r="25" spans="1:15">
      <c r="A25" s="220" t="s">
        <v>824</v>
      </c>
      <c r="B25" s="118" t="s">
        <v>509</v>
      </c>
      <c r="C25" s="8" t="s">
        <v>511</v>
      </c>
      <c r="D25" s="63">
        <v>0.22</v>
      </c>
      <c r="E25" s="64">
        <v>0.3</v>
      </c>
      <c r="F25" s="64">
        <v>0.37</v>
      </c>
      <c r="G25" s="65">
        <v>0.39100000000000001</v>
      </c>
      <c r="H25" s="65">
        <v>0.52100000000000002</v>
      </c>
      <c r="I25" s="65">
        <v>0.65200000000000002</v>
      </c>
      <c r="J25" s="66">
        <v>1.6E-2</v>
      </c>
      <c r="K25" s="66">
        <v>2.1000000000000001E-2</v>
      </c>
      <c r="L25" s="66">
        <v>2.5999999999999999E-2</v>
      </c>
      <c r="M25" s="65">
        <v>8.3000000000000004E-2</v>
      </c>
      <c r="N25" s="65">
        <v>0.111</v>
      </c>
      <c r="O25" s="21">
        <v>0.13800000000000001</v>
      </c>
    </row>
    <row r="26" spans="1:15">
      <c r="A26" s="220" t="s">
        <v>824</v>
      </c>
      <c r="B26" s="118" t="s">
        <v>509</v>
      </c>
      <c r="C26" s="8" t="s">
        <v>512</v>
      </c>
      <c r="D26" s="63">
        <v>0.22</v>
      </c>
      <c r="E26" s="64">
        <v>0.3</v>
      </c>
      <c r="F26" s="64">
        <v>0.37</v>
      </c>
      <c r="G26" s="65">
        <v>0.39100000000000001</v>
      </c>
      <c r="H26" s="65">
        <v>0.52200000000000002</v>
      </c>
      <c r="I26" s="65">
        <v>0.65200000000000002</v>
      </c>
      <c r="J26" s="66">
        <v>1.7000000000000001E-2</v>
      </c>
      <c r="K26" s="66">
        <v>2.1999999999999999E-2</v>
      </c>
      <c r="L26" s="66">
        <v>2.8000000000000001E-2</v>
      </c>
      <c r="M26" s="65">
        <v>3.6999999999999998E-2</v>
      </c>
      <c r="N26" s="65">
        <v>0.05</v>
      </c>
      <c r="O26" s="21">
        <v>6.2E-2</v>
      </c>
    </row>
    <row r="27" spans="1:15">
      <c r="A27" s="220" t="s">
        <v>824</v>
      </c>
      <c r="B27" s="118" t="s">
        <v>509</v>
      </c>
      <c r="C27" s="8" t="s">
        <v>513</v>
      </c>
      <c r="D27" s="63">
        <v>0.19</v>
      </c>
      <c r="E27" s="64">
        <v>0.26</v>
      </c>
      <c r="F27" s="64">
        <v>0.32</v>
      </c>
      <c r="G27" s="65">
        <v>0.34100000000000003</v>
      </c>
      <c r="H27" s="65">
        <v>0.45500000000000002</v>
      </c>
      <c r="I27" s="65">
        <v>0.56899999999999995</v>
      </c>
      <c r="J27" s="66">
        <v>1.7999999999999999E-2</v>
      </c>
      <c r="K27" s="66">
        <v>2.4E-2</v>
      </c>
      <c r="L27" s="66">
        <v>0.03</v>
      </c>
      <c r="M27" s="65">
        <v>8.7999999999999995E-2</v>
      </c>
      <c r="N27" s="65">
        <v>0.11799999999999999</v>
      </c>
      <c r="O27" s="21">
        <v>0.14699999999999999</v>
      </c>
    </row>
    <row r="28" spans="1:15">
      <c r="A28" s="220" t="s">
        <v>514</v>
      </c>
      <c r="B28" s="118" t="s">
        <v>515</v>
      </c>
      <c r="C28" s="8" t="s">
        <v>516</v>
      </c>
      <c r="D28" s="63">
        <v>0.25</v>
      </c>
      <c r="E28" s="64">
        <v>0.34</v>
      </c>
      <c r="F28" s="64">
        <v>0.42</v>
      </c>
      <c r="G28" s="65">
        <v>0.32600000000000001</v>
      </c>
      <c r="H28" s="65">
        <v>0.435</v>
      </c>
      <c r="I28" s="65">
        <v>0.54400000000000004</v>
      </c>
      <c r="J28" s="66">
        <v>1.9E-2</v>
      </c>
      <c r="K28" s="66">
        <v>2.5999999999999999E-2</v>
      </c>
      <c r="L28" s="66">
        <v>3.2000000000000001E-2</v>
      </c>
      <c r="M28" s="65">
        <v>8.6999999999999994E-2</v>
      </c>
      <c r="N28" s="65">
        <v>0.11600000000000001</v>
      </c>
      <c r="O28" s="21">
        <v>0.14499999999999999</v>
      </c>
    </row>
    <row r="29" spans="1:15">
      <c r="A29" s="220" t="s">
        <v>514</v>
      </c>
      <c r="B29" s="118" t="s">
        <v>515</v>
      </c>
      <c r="C29" s="8" t="s">
        <v>517</v>
      </c>
      <c r="D29" s="63">
        <v>0.26</v>
      </c>
      <c r="E29" s="64">
        <v>0.35</v>
      </c>
      <c r="F29" s="64">
        <v>0.43</v>
      </c>
      <c r="G29" s="65">
        <v>0.35799999999999998</v>
      </c>
      <c r="H29" s="65">
        <v>0.47699999999999998</v>
      </c>
      <c r="I29" s="65">
        <v>0.59699999999999998</v>
      </c>
      <c r="J29" s="66">
        <v>2.1000000000000001E-2</v>
      </c>
      <c r="K29" s="66">
        <v>2.8000000000000001E-2</v>
      </c>
      <c r="L29" s="66">
        <v>3.4000000000000002E-2</v>
      </c>
      <c r="M29" s="65">
        <v>0.05</v>
      </c>
      <c r="N29" s="65">
        <v>6.7000000000000004E-2</v>
      </c>
      <c r="O29" s="21">
        <v>8.3000000000000004E-2</v>
      </c>
    </row>
    <row r="30" spans="1:15">
      <c r="A30" s="220" t="s">
        <v>514</v>
      </c>
      <c r="B30" s="118" t="s">
        <v>515</v>
      </c>
      <c r="C30" s="8" t="s">
        <v>518</v>
      </c>
      <c r="D30" s="63">
        <v>0.25</v>
      </c>
      <c r="E30" s="64">
        <v>0.33</v>
      </c>
      <c r="F30" s="64">
        <v>0.42</v>
      </c>
      <c r="G30" s="65">
        <v>0.318</v>
      </c>
      <c r="H30" s="65">
        <v>0.42399999999999999</v>
      </c>
      <c r="I30" s="65">
        <v>0.53100000000000003</v>
      </c>
      <c r="J30" s="66">
        <v>1.7999999999999999E-2</v>
      </c>
      <c r="K30" s="66">
        <v>2.3E-2</v>
      </c>
      <c r="L30" s="66">
        <v>2.9000000000000001E-2</v>
      </c>
      <c r="M30" s="65">
        <v>6.6000000000000003E-2</v>
      </c>
      <c r="N30" s="65">
        <v>8.7999999999999995E-2</v>
      </c>
      <c r="O30" s="21">
        <v>0.11</v>
      </c>
    </row>
    <row r="31" spans="1:15">
      <c r="A31" s="220" t="s">
        <v>514</v>
      </c>
      <c r="B31" s="118" t="s">
        <v>515</v>
      </c>
      <c r="C31" s="8" t="s">
        <v>519</v>
      </c>
      <c r="D31" s="63">
        <v>0.26</v>
      </c>
      <c r="E31" s="64">
        <v>0.35</v>
      </c>
      <c r="F31" s="64">
        <v>0.43</v>
      </c>
      <c r="G31" s="65">
        <v>0.35799999999999998</v>
      </c>
      <c r="H31" s="65">
        <v>0.47699999999999998</v>
      </c>
      <c r="I31" s="65">
        <v>0.59699999999999998</v>
      </c>
      <c r="J31" s="66">
        <v>2.1000000000000001E-2</v>
      </c>
      <c r="K31" s="66">
        <v>2.8000000000000001E-2</v>
      </c>
      <c r="L31" s="66">
        <v>3.5000000000000003E-2</v>
      </c>
      <c r="M31" s="65">
        <v>5.1999999999999998E-2</v>
      </c>
      <c r="N31" s="65">
        <v>7.0000000000000007E-2</v>
      </c>
      <c r="O31" s="21">
        <v>8.6999999999999994E-2</v>
      </c>
    </row>
    <row r="32" spans="1:15">
      <c r="A32" s="220" t="s">
        <v>514</v>
      </c>
      <c r="B32" s="118" t="s">
        <v>520</v>
      </c>
      <c r="C32" s="8" t="s">
        <v>521</v>
      </c>
      <c r="D32" s="63">
        <v>0.23</v>
      </c>
      <c r="E32" s="64">
        <v>0.31</v>
      </c>
      <c r="F32" s="64">
        <v>0.39</v>
      </c>
      <c r="G32" s="65">
        <v>0.40100000000000002</v>
      </c>
      <c r="H32" s="65">
        <v>0.53500000000000003</v>
      </c>
      <c r="I32" s="65">
        <v>0.66800000000000004</v>
      </c>
      <c r="J32" s="66">
        <v>1.4999999999999999E-2</v>
      </c>
      <c r="K32" s="66">
        <v>0.02</v>
      </c>
      <c r="L32" s="66">
        <v>2.5000000000000001E-2</v>
      </c>
      <c r="M32" s="65">
        <v>5.2999999999999999E-2</v>
      </c>
      <c r="N32" s="65">
        <v>7.0999999999999994E-2</v>
      </c>
      <c r="O32" s="21">
        <v>8.8999999999999996E-2</v>
      </c>
    </row>
    <row r="33" spans="1:15">
      <c r="A33" s="220" t="s">
        <v>514</v>
      </c>
      <c r="B33" s="118" t="s">
        <v>522</v>
      </c>
      <c r="C33" s="8" t="s">
        <v>523</v>
      </c>
      <c r="D33" s="63">
        <v>0.24</v>
      </c>
      <c r="E33" s="64">
        <v>0.32</v>
      </c>
      <c r="F33" s="64">
        <v>0.4</v>
      </c>
      <c r="G33" s="65">
        <v>0.41</v>
      </c>
      <c r="H33" s="65">
        <v>0.54600000000000004</v>
      </c>
      <c r="I33" s="65">
        <v>0.68300000000000005</v>
      </c>
      <c r="J33" s="66">
        <v>1.4999999999999999E-2</v>
      </c>
      <c r="K33" s="66">
        <v>0.02</v>
      </c>
      <c r="L33" s="66">
        <v>2.4E-2</v>
      </c>
      <c r="M33" s="65">
        <v>0.151</v>
      </c>
      <c r="N33" s="65">
        <v>0.20100000000000001</v>
      </c>
      <c r="O33" s="21">
        <v>0.251</v>
      </c>
    </row>
    <row r="34" spans="1:15">
      <c r="A34" s="220" t="s">
        <v>524</v>
      </c>
      <c r="B34" s="118" t="s">
        <v>525</v>
      </c>
      <c r="C34" s="8" t="s">
        <v>526</v>
      </c>
      <c r="D34" s="63">
        <v>0.28999999999999998</v>
      </c>
      <c r="E34" s="64">
        <v>0.38</v>
      </c>
      <c r="F34" s="64">
        <v>0.48</v>
      </c>
      <c r="G34" s="65">
        <v>0.40300000000000002</v>
      </c>
      <c r="H34" s="65">
        <v>0.53800000000000003</v>
      </c>
      <c r="I34" s="65">
        <v>0.67200000000000004</v>
      </c>
      <c r="J34" s="66">
        <v>2.1999999999999999E-2</v>
      </c>
      <c r="K34" s="66">
        <v>2.9000000000000001E-2</v>
      </c>
      <c r="L34" s="66">
        <v>3.6999999999999998E-2</v>
      </c>
      <c r="M34" s="65">
        <v>0.127</v>
      </c>
      <c r="N34" s="65">
        <v>0.16900000000000001</v>
      </c>
      <c r="O34" s="21">
        <v>0.21199999999999999</v>
      </c>
    </row>
    <row r="35" spans="1:15">
      <c r="A35" s="220" t="s">
        <v>524</v>
      </c>
      <c r="B35" s="118" t="s">
        <v>527</v>
      </c>
      <c r="C35" s="8" t="s">
        <v>528</v>
      </c>
      <c r="D35" s="63">
        <v>0.19</v>
      </c>
      <c r="E35" s="64">
        <v>0.26</v>
      </c>
      <c r="F35" s="64">
        <v>0.32</v>
      </c>
      <c r="G35" s="65">
        <v>0.34100000000000003</v>
      </c>
      <c r="H35" s="65">
        <v>0.45500000000000002</v>
      </c>
      <c r="I35" s="65">
        <v>0.56899999999999995</v>
      </c>
      <c r="J35" s="66">
        <v>1.7999999999999999E-2</v>
      </c>
      <c r="K35" s="66">
        <v>2.4E-2</v>
      </c>
      <c r="L35" s="66">
        <v>0.03</v>
      </c>
      <c r="M35" s="65">
        <v>5.0999999999999997E-2</v>
      </c>
      <c r="N35" s="65">
        <v>6.8000000000000005E-2</v>
      </c>
      <c r="O35" s="21">
        <v>8.5000000000000006E-2</v>
      </c>
    </row>
    <row r="36" spans="1:15">
      <c r="A36" s="220" t="s">
        <v>524</v>
      </c>
      <c r="B36" s="118" t="s">
        <v>527</v>
      </c>
      <c r="C36" s="8" t="s">
        <v>529</v>
      </c>
      <c r="D36" s="63">
        <v>0.28999999999999998</v>
      </c>
      <c r="E36" s="64">
        <v>0.38</v>
      </c>
      <c r="F36" s="64">
        <v>0.48</v>
      </c>
      <c r="G36" s="65">
        <v>0.40400000000000003</v>
      </c>
      <c r="H36" s="65">
        <v>0.53800000000000003</v>
      </c>
      <c r="I36" s="65">
        <v>0.67300000000000004</v>
      </c>
      <c r="J36" s="66">
        <v>2.3E-2</v>
      </c>
      <c r="K36" s="66">
        <v>0.03</v>
      </c>
      <c r="L36" s="66">
        <v>3.7999999999999999E-2</v>
      </c>
      <c r="M36" s="65">
        <v>5.7000000000000002E-2</v>
      </c>
      <c r="N36" s="65">
        <v>7.5999999999999998E-2</v>
      </c>
      <c r="O36" s="21">
        <v>9.5000000000000001E-2</v>
      </c>
    </row>
    <row r="37" spans="1:15">
      <c r="A37" s="220" t="s">
        <v>530</v>
      </c>
      <c r="B37" s="118" t="s">
        <v>531</v>
      </c>
      <c r="C37" s="8" t="s">
        <v>532</v>
      </c>
      <c r="D37" s="63">
        <v>0.21</v>
      </c>
      <c r="E37" s="64">
        <v>0.28000000000000003</v>
      </c>
      <c r="F37" s="64">
        <v>0.35</v>
      </c>
      <c r="G37" s="65">
        <v>0.55200000000000005</v>
      </c>
      <c r="H37" s="65">
        <v>0.73599999999999999</v>
      </c>
      <c r="I37" s="65">
        <v>0.92</v>
      </c>
      <c r="J37" s="66">
        <v>3.3000000000000002E-2</v>
      </c>
      <c r="K37" s="66">
        <v>4.3999999999999997E-2</v>
      </c>
      <c r="L37" s="66">
        <v>5.5E-2</v>
      </c>
      <c r="M37" s="65">
        <v>0.123</v>
      </c>
      <c r="N37" s="65">
        <v>0.16400000000000001</v>
      </c>
      <c r="O37" s="21">
        <v>0.20399999999999999</v>
      </c>
    </row>
    <row r="38" spans="1:15">
      <c r="A38" s="220" t="s">
        <v>530</v>
      </c>
      <c r="B38" s="118" t="s">
        <v>534</v>
      </c>
      <c r="C38" s="8" t="s">
        <v>535</v>
      </c>
      <c r="D38" s="63">
        <v>0.23</v>
      </c>
      <c r="E38" s="64">
        <v>0.31</v>
      </c>
      <c r="F38" s="64">
        <v>0.39</v>
      </c>
      <c r="G38" s="65">
        <v>1.27</v>
      </c>
      <c r="H38" s="65">
        <v>1.7</v>
      </c>
      <c r="I38" s="65">
        <v>2.12</v>
      </c>
      <c r="J38" s="66">
        <v>6.0999999999999999E-2</v>
      </c>
      <c r="K38" s="66">
        <v>8.1000000000000003E-2</v>
      </c>
      <c r="L38" s="66">
        <v>0.10199999999999999</v>
      </c>
      <c r="M38" s="65">
        <v>0.13400000000000001</v>
      </c>
      <c r="N38" s="65">
        <v>0.17899999999999999</v>
      </c>
      <c r="O38" s="21">
        <v>0.224</v>
      </c>
    </row>
    <row r="39" spans="1:15">
      <c r="A39" s="220" t="s">
        <v>530</v>
      </c>
      <c r="B39" s="118" t="s">
        <v>534</v>
      </c>
      <c r="C39" s="8" t="s">
        <v>536</v>
      </c>
      <c r="D39" s="63">
        <v>0.3</v>
      </c>
      <c r="E39" s="64">
        <v>0.4</v>
      </c>
      <c r="F39" s="64">
        <v>0.5</v>
      </c>
      <c r="G39" s="65">
        <v>0.47799999999999998</v>
      </c>
      <c r="H39" s="65">
        <v>0.63700000000000001</v>
      </c>
      <c r="I39" s="65">
        <v>0.79700000000000004</v>
      </c>
      <c r="J39" s="66">
        <v>3.5000000000000003E-2</v>
      </c>
      <c r="K39" s="66">
        <v>4.7E-2</v>
      </c>
      <c r="L39" s="66">
        <v>5.8999999999999997E-2</v>
      </c>
      <c r="M39" s="65">
        <v>0.17499999999999999</v>
      </c>
      <c r="N39" s="65">
        <v>0.23400000000000001</v>
      </c>
      <c r="O39" s="21">
        <v>0.29199999999999998</v>
      </c>
    </row>
    <row r="40" spans="1:15" ht="31.5">
      <c r="A40" s="220" t="s">
        <v>530</v>
      </c>
      <c r="B40" s="118" t="s">
        <v>534</v>
      </c>
      <c r="C40" s="8" t="s">
        <v>537</v>
      </c>
      <c r="D40" s="63">
        <v>0.31</v>
      </c>
      <c r="E40" s="64">
        <v>0.41</v>
      </c>
      <c r="F40" s="64">
        <v>0.51</v>
      </c>
      <c r="G40" s="65">
        <v>0.48</v>
      </c>
      <c r="H40" s="65">
        <v>0.64</v>
      </c>
      <c r="I40" s="65">
        <v>0.8</v>
      </c>
      <c r="J40" s="66">
        <v>3.9E-2</v>
      </c>
      <c r="K40" s="66">
        <v>5.1999999999999998E-2</v>
      </c>
      <c r="L40" s="66">
        <v>6.5000000000000002E-2</v>
      </c>
      <c r="M40" s="65">
        <v>0.115</v>
      </c>
      <c r="N40" s="65">
        <v>0.154</v>
      </c>
      <c r="O40" s="21">
        <v>0.192</v>
      </c>
    </row>
    <row r="41" spans="1:15">
      <c r="A41" s="220" t="s">
        <v>530</v>
      </c>
      <c r="B41" s="118" t="s">
        <v>534</v>
      </c>
      <c r="C41" s="8" t="s">
        <v>538</v>
      </c>
      <c r="D41" s="63">
        <v>0.14000000000000001</v>
      </c>
      <c r="E41" s="64">
        <v>0.18</v>
      </c>
      <c r="F41" s="64">
        <v>0.23</v>
      </c>
      <c r="G41" s="65">
        <v>0.22800000000000001</v>
      </c>
      <c r="H41" s="65">
        <v>0.30399999999999999</v>
      </c>
      <c r="I41" s="65">
        <v>0.38</v>
      </c>
      <c r="J41" s="66">
        <v>0.02</v>
      </c>
      <c r="K41" s="66">
        <v>2.7E-2</v>
      </c>
      <c r="L41" s="66">
        <v>3.4000000000000002E-2</v>
      </c>
      <c r="M41" s="65">
        <v>0.17299999999999999</v>
      </c>
      <c r="N41" s="65">
        <v>0.23100000000000001</v>
      </c>
      <c r="O41" s="21">
        <v>0.28899999999999998</v>
      </c>
    </row>
    <row r="42" spans="1:15">
      <c r="A42" s="220" t="s">
        <v>530</v>
      </c>
      <c r="B42" s="118" t="s">
        <v>534</v>
      </c>
      <c r="C42" s="8" t="s">
        <v>539</v>
      </c>
      <c r="D42" s="63">
        <v>0.33</v>
      </c>
      <c r="E42" s="64">
        <v>0.45</v>
      </c>
      <c r="F42" s="64">
        <v>0.56000000000000005</v>
      </c>
      <c r="G42" s="65">
        <v>0.68400000000000005</v>
      </c>
      <c r="H42" s="65">
        <v>0.91100000000000003</v>
      </c>
      <c r="I42" s="65">
        <v>1.1399999999999999</v>
      </c>
      <c r="J42" s="66">
        <v>3.6999999999999998E-2</v>
      </c>
      <c r="K42" s="66">
        <v>0.05</v>
      </c>
      <c r="L42" s="66">
        <v>6.2E-2</v>
      </c>
      <c r="M42" s="65">
        <v>0.104</v>
      </c>
      <c r="N42" s="65">
        <v>0.13900000000000001</v>
      </c>
      <c r="O42" s="21">
        <v>0.17299999999999999</v>
      </c>
    </row>
    <row r="43" spans="1:15">
      <c r="A43" s="220" t="s">
        <v>530</v>
      </c>
      <c r="B43" s="118" t="s">
        <v>534</v>
      </c>
      <c r="C43" s="8" t="s">
        <v>540</v>
      </c>
      <c r="D43" s="63">
        <v>0.13</v>
      </c>
      <c r="E43" s="64">
        <v>0.18</v>
      </c>
      <c r="F43" s="64">
        <v>0.22</v>
      </c>
      <c r="G43" s="65">
        <v>0.64600000000000002</v>
      </c>
      <c r="H43" s="65">
        <v>0.86099999999999999</v>
      </c>
      <c r="I43" s="65">
        <v>1.08</v>
      </c>
      <c r="J43" s="66">
        <v>0.04</v>
      </c>
      <c r="K43" s="66">
        <v>5.2999999999999999E-2</v>
      </c>
      <c r="L43" s="66">
        <v>6.7000000000000004E-2</v>
      </c>
      <c r="M43" s="65">
        <v>0.17100000000000001</v>
      </c>
      <c r="N43" s="65">
        <v>0.22700000000000001</v>
      </c>
      <c r="O43" s="21">
        <v>0.28399999999999997</v>
      </c>
    </row>
    <row r="44" spans="1:15">
      <c r="A44" s="220" t="s">
        <v>530</v>
      </c>
      <c r="B44" s="118" t="s">
        <v>541</v>
      </c>
      <c r="C44" s="8" t="s">
        <v>542</v>
      </c>
      <c r="D44" s="63">
        <v>0.23</v>
      </c>
      <c r="E44" s="64">
        <v>0.31</v>
      </c>
      <c r="F44" s="64">
        <v>0.39</v>
      </c>
      <c r="G44" s="65">
        <v>1.27</v>
      </c>
      <c r="H44" s="65">
        <v>1.7</v>
      </c>
      <c r="I44" s="65">
        <v>2.12</v>
      </c>
      <c r="J44" s="66">
        <v>5.3999999999999999E-2</v>
      </c>
      <c r="K44" s="66">
        <v>7.2999999999999995E-2</v>
      </c>
      <c r="L44" s="66">
        <v>9.0999999999999998E-2</v>
      </c>
      <c r="M44" s="65">
        <v>0.122</v>
      </c>
      <c r="N44" s="65">
        <v>0.16300000000000001</v>
      </c>
      <c r="O44" s="21">
        <v>0.20300000000000001</v>
      </c>
    </row>
    <row r="45" spans="1:15">
      <c r="A45" s="220" t="s">
        <v>530</v>
      </c>
      <c r="B45" s="118" t="s">
        <v>541</v>
      </c>
      <c r="C45" s="8" t="s">
        <v>543</v>
      </c>
      <c r="D45" s="63">
        <v>0.18</v>
      </c>
      <c r="E45" s="64">
        <v>0.23</v>
      </c>
      <c r="F45" s="64">
        <v>0.28999999999999998</v>
      </c>
      <c r="G45" s="65">
        <v>0.34300000000000003</v>
      </c>
      <c r="H45" s="65">
        <v>0.45700000000000002</v>
      </c>
      <c r="I45" s="65">
        <v>0.57199999999999995</v>
      </c>
      <c r="J45" s="66">
        <v>3.3000000000000002E-2</v>
      </c>
      <c r="K45" s="66">
        <v>4.4999999999999998E-2</v>
      </c>
      <c r="L45" s="66">
        <v>5.6000000000000001E-2</v>
      </c>
      <c r="M45" s="65">
        <v>0.152</v>
      </c>
      <c r="N45" s="65">
        <v>0.20300000000000001</v>
      </c>
      <c r="O45" s="21">
        <v>0.253</v>
      </c>
    </row>
    <row r="46" spans="1:15" ht="31.5">
      <c r="A46" s="220" t="s">
        <v>530</v>
      </c>
      <c r="B46" s="118" t="s">
        <v>541</v>
      </c>
      <c r="C46" s="8" t="s">
        <v>544</v>
      </c>
      <c r="D46" s="63">
        <v>0.2</v>
      </c>
      <c r="E46" s="64">
        <v>0.27</v>
      </c>
      <c r="F46" s="64">
        <v>0.34</v>
      </c>
      <c r="G46" s="65">
        <v>0.104</v>
      </c>
      <c r="H46" s="65">
        <v>0.13800000000000001</v>
      </c>
      <c r="I46" s="65">
        <v>0.17299999999999999</v>
      </c>
      <c r="J46" s="66">
        <v>2.8000000000000001E-2</v>
      </c>
      <c r="K46" s="66">
        <v>3.6999999999999998E-2</v>
      </c>
      <c r="L46" s="66">
        <v>4.5999999999999999E-2</v>
      </c>
      <c r="M46" s="65">
        <v>0.17499999999999999</v>
      </c>
      <c r="N46" s="65">
        <v>0.23400000000000001</v>
      </c>
      <c r="O46" s="21">
        <v>0.29199999999999998</v>
      </c>
    </row>
    <row r="47" spans="1:15">
      <c r="A47" s="220" t="s">
        <v>530</v>
      </c>
      <c r="B47" s="118" t="s">
        <v>541</v>
      </c>
      <c r="C47" s="8" t="s">
        <v>545</v>
      </c>
      <c r="D47" s="63">
        <v>0.25</v>
      </c>
      <c r="E47" s="64">
        <v>0.33</v>
      </c>
      <c r="F47" s="64">
        <v>0.42</v>
      </c>
      <c r="G47" s="65">
        <v>0.13700000000000001</v>
      </c>
      <c r="H47" s="65">
        <v>0.183</v>
      </c>
      <c r="I47" s="65">
        <v>0.22900000000000001</v>
      </c>
      <c r="J47" s="66">
        <v>2.5000000000000001E-2</v>
      </c>
      <c r="K47" s="66">
        <v>3.3000000000000002E-2</v>
      </c>
      <c r="L47" s="66">
        <v>4.1000000000000002E-2</v>
      </c>
      <c r="M47" s="65">
        <v>0.20899999999999999</v>
      </c>
      <c r="N47" s="65">
        <v>0.27800000000000002</v>
      </c>
      <c r="O47" s="21">
        <v>0.34799999999999998</v>
      </c>
    </row>
    <row r="48" spans="1:15">
      <c r="A48" s="220" t="s">
        <v>530</v>
      </c>
      <c r="B48" s="118" t="s">
        <v>541</v>
      </c>
      <c r="C48" s="8" t="s">
        <v>546</v>
      </c>
      <c r="D48" s="63">
        <v>0.17</v>
      </c>
      <c r="E48" s="64">
        <v>0.2</v>
      </c>
      <c r="F48" s="64">
        <v>0.28000000000000003</v>
      </c>
      <c r="G48" s="65">
        <v>0.43099999999999999</v>
      </c>
      <c r="H48" s="65">
        <v>0.51700000000000002</v>
      </c>
      <c r="I48" s="65">
        <v>0.71799999999999997</v>
      </c>
      <c r="J48" s="66">
        <v>3.5999999999999997E-2</v>
      </c>
      <c r="K48" s="66">
        <v>4.2999999999999997E-2</v>
      </c>
      <c r="L48" s="66">
        <v>0.06</v>
      </c>
      <c r="M48" s="65">
        <v>0.17899999999999999</v>
      </c>
      <c r="N48" s="65">
        <v>0.215</v>
      </c>
      <c r="O48" s="21">
        <v>0.29899999999999999</v>
      </c>
    </row>
    <row r="49" spans="1:15" ht="31.5">
      <c r="A49" s="220" t="s">
        <v>530</v>
      </c>
      <c r="B49" s="118" t="s">
        <v>541</v>
      </c>
      <c r="C49" s="8" t="s">
        <v>547</v>
      </c>
      <c r="D49" s="63">
        <v>0.23</v>
      </c>
      <c r="E49" s="64">
        <v>0.31</v>
      </c>
      <c r="F49" s="64">
        <v>0.38</v>
      </c>
      <c r="G49" s="65">
        <v>0.115</v>
      </c>
      <c r="H49" s="65">
        <v>0.153</v>
      </c>
      <c r="I49" s="65">
        <v>0.191</v>
      </c>
      <c r="J49" s="66">
        <v>2.5999999999999999E-2</v>
      </c>
      <c r="K49" s="66">
        <v>3.5000000000000003E-2</v>
      </c>
      <c r="L49" s="66">
        <v>4.2999999999999997E-2</v>
      </c>
      <c r="M49" s="65">
        <v>0.14199999999999999</v>
      </c>
      <c r="N49" s="65">
        <v>0.189</v>
      </c>
      <c r="O49" s="21">
        <v>0.23599999999999999</v>
      </c>
    </row>
    <row r="50" spans="1:15">
      <c r="A50" s="220" t="s">
        <v>530</v>
      </c>
      <c r="B50" s="118" t="s">
        <v>541</v>
      </c>
      <c r="C50" s="8" t="s">
        <v>548</v>
      </c>
      <c r="D50" s="63">
        <v>0.2</v>
      </c>
      <c r="E50" s="64">
        <v>0.26</v>
      </c>
      <c r="F50" s="64">
        <v>0.33</v>
      </c>
      <c r="G50" s="65">
        <v>0.51600000000000001</v>
      </c>
      <c r="H50" s="65">
        <v>0.68799999999999994</v>
      </c>
      <c r="I50" s="65">
        <v>0.86</v>
      </c>
      <c r="J50" s="66">
        <v>3.6999999999999998E-2</v>
      </c>
      <c r="K50" s="66">
        <v>4.9000000000000002E-2</v>
      </c>
      <c r="L50" s="66">
        <v>6.0999999999999999E-2</v>
      </c>
      <c r="M50" s="65">
        <v>0.192</v>
      </c>
      <c r="N50" s="65">
        <v>0.25600000000000001</v>
      </c>
      <c r="O50" s="21">
        <v>0.32</v>
      </c>
    </row>
    <row r="51" spans="1:15">
      <c r="A51" s="220" t="s">
        <v>530</v>
      </c>
      <c r="B51" s="118" t="s">
        <v>549</v>
      </c>
      <c r="C51" s="8" t="s">
        <v>550</v>
      </c>
      <c r="D51" s="63">
        <v>0.23</v>
      </c>
      <c r="E51" s="64">
        <v>0.3</v>
      </c>
      <c r="F51" s="64">
        <v>0.38</v>
      </c>
      <c r="G51" s="65">
        <v>0.69399999999999995</v>
      </c>
      <c r="H51" s="65">
        <v>0.92600000000000005</v>
      </c>
      <c r="I51" s="65">
        <v>1.1599999999999999</v>
      </c>
      <c r="J51" s="66">
        <v>3.3000000000000002E-2</v>
      </c>
      <c r="K51" s="66">
        <v>4.3999999999999997E-2</v>
      </c>
      <c r="L51" s="66">
        <v>5.6000000000000001E-2</v>
      </c>
      <c r="M51" s="65">
        <v>0.13700000000000001</v>
      </c>
      <c r="N51" s="65">
        <v>0.183</v>
      </c>
      <c r="O51" s="21">
        <v>0.22800000000000001</v>
      </c>
    </row>
    <row r="52" spans="1:15">
      <c r="A52" s="220" t="s">
        <v>551</v>
      </c>
      <c r="B52" s="118" t="s">
        <v>552</v>
      </c>
      <c r="C52" s="8" t="s">
        <v>553</v>
      </c>
      <c r="D52" s="63" t="s">
        <v>557</v>
      </c>
      <c r="E52" s="64" t="s">
        <v>557</v>
      </c>
      <c r="F52" s="64" t="s">
        <v>557</v>
      </c>
      <c r="G52" s="65" t="s">
        <v>554</v>
      </c>
      <c r="H52" s="65" t="s">
        <v>554</v>
      </c>
      <c r="I52" s="65" t="s">
        <v>554</v>
      </c>
      <c r="J52" s="66" t="s">
        <v>554</v>
      </c>
      <c r="K52" s="66" t="s">
        <v>554</v>
      </c>
      <c r="L52" s="66" t="s">
        <v>554</v>
      </c>
      <c r="M52" s="65" t="s">
        <v>554</v>
      </c>
      <c r="N52" s="65" t="s">
        <v>554</v>
      </c>
      <c r="O52" s="21" t="s">
        <v>554</v>
      </c>
    </row>
    <row r="53" spans="1:15">
      <c r="A53" s="220" t="s">
        <v>551</v>
      </c>
      <c r="B53" s="118" t="s">
        <v>552</v>
      </c>
      <c r="C53" s="8" t="s">
        <v>556</v>
      </c>
      <c r="D53" s="63" t="s">
        <v>557</v>
      </c>
      <c r="E53" s="64" t="s">
        <v>557</v>
      </c>
      <c r="F53" s="64" t="s">
        <v>557</v>
      </c>
      <c r="G53" s="65" t="s">
        <v>557</v>
      </c>
      <c r="H53" s="65">
        <v>1.6</v>
      </c>
      <c r="I53" s="65" t="s">
        <v>557</v>
      </c>
      <c r="J53" s="66" t="s">
        <v>557</v>
      </c>
      <c r="K53" s="66">
        <v>4.9000000000000002E-2</v>
      </c>
      <c r="L53" s="66" t="s">
        <v>557</v>
      </c>
      <c r="M53" s="65" t="s">
        <v>557</v>
      </c>
      <c r="N53" s="65">
        <v>0.183</v>
      </c>
      <c r="O53" s="21" t="s">
        <v>557</v>
      </c>
    </row>
    <row r="54" spans="1:15">
      <c r="A54" s="220" t="s">
        <v>551</v>
      </c>
      <c r="B54" s="118" t="s">
        <v>552</v>
      </c>
      <c r="C54" s="8" t="s">
        <v>558</v>
      </c>
      <c r="D54" s="63" t="s">
        <v>557</v>
      </c>
      <c r="E54" s="64" t="s">
        <v>557</v>
      </c>
      <c r="F54" s="64" t="s">
        <v>557</v>
      </c>
      <c r="G54" s="65" t="s">
        <v>557</v>
      </c>
      <c r="H54" s="65">
        <v>1.56</v>
      </c>
      <c r="I54" s="65" t="s">
        <v>557</v>
      </c>
      <c r="J54" s="66" t="s">
        <v>557</v>
      </c>
      <c r="K54" s="66">
        <v>3.5000000000000003E-2</v>
      </c>
      <c r="L54" s="66" t="s">
        <v>557</v>
      </c>
      <c r="M54" s="65" t="s">
        <v>557</v>
      </c>
      <c r="N54" s="65">
        <v>0.26800000000000002</v>
      </c>
      <c r="O54" s="21" t="s">
        <v>557</v>
      </c>
    </row>
    <row r="55" spans="1:15">
      <c r="A55" s="220" t="s">
        <v>551</v>
      </c>
      <c r="B55" s="118" t="s">
        <v>552</v>
      </c>
      <c r="C55" s="8" t="s">
        <v>559</v>
      </c>
      <c r="D55" s="63">
        <v>0.17</v>
      </c>
      <c r="E55" s="64">
        <v>0.23</v>
      </c>
      <c r="F55" s="64">
        <v>0.28999999999999998</v>
      </c>
      <c r="G55" s="65">
        <v>0.151</v>
      </c>
      <c r="H55" s="65">
        <v>0.20200000000000001</v>
      </c>
      <c r="I55" s="65">
        <v>0.252</v>
      </c>
      <c r="J55" s="66">
        <v>1.4E-2</v>
      </c>
      <c r="K55" s="66">
        <v>1.7999999999999999E-2</v>
      </c>
      <c r="L55" s="66">
        <v>2.3E-2</v>
      </c>
      <c r="M55" s="65">
        <v>9.9000000000000005E-2</v>
      </c>
      <c r="N55" s="65">
        <v>0.13200000000000001</v>
      </c>
      <c r="O55" s="21">
        <v>0.16500000000000001</v>
      </c>
    </row>
    <row r="56" spans="1:15">
      <c r="A56" s="220" t="s">
        <v>551</v>
      </c>
      <c r="B56" s="118" t="s">
        <v>552</v>
      </c>
      <c r="C56" s="8" t="s">
        <v>560</v>
      </c>
      <c r="D56" s="63" t="s">
        <v>557</v>
      </c>
      <c r="E56" s="64" t="s">
        <v>557</v>
      </c>
      <c r="F56" s="64" t="s">
        <v>557</v>
      </c>
      <c r="G56" s="65" t="s">
        <v>554</v>
      </c>
      <c r="H56" s="65" t="s">
        <v>554</v>
      </c>
      <c r="I56" s="65" t="s">
        <v>554</v>
      </c>
      <c r="J56" s="66" t="s">
        <v>554</v>
      </c>
      <c r="K56" s="66" t="s">
        <v>554</v>
      </c>
      <c r="L56" s="66" t="s">
        <v>554</v>
      </c>
      <c r="M56" s="65" t="s">
        <v>554</v>
      </c>
      <c r="N56" s="65" t="s">
        <v>554</v>
      </c>
      <c r="O56" s="21" t="s">
        <v>554</v>
      </c>
    </row>
    <row r="57" spans="1:15">
      <c r="A57" s="220" t="s">
        <v>551</v>
      </c>
      <c r="B57" s="118" t="s">
        <v>552</v>
      </c>
      <c r="C57" s="8" t="s">
        <v>561</v>
      </c>
      <c r="D57" s="63" t="s">
        <v>557</v>
      </c>
      <c r="E57" s="64" t="s">
        <v>557</v>
      </c>
      <c r="F57" s="64" t="s">
        <v>557</v>
      </c>
      <c r="G57" s="65" t="s">
        <v>557</v>
      </c>
      <c r="H57" s="65">
        <v>0.873</v>
      </c>
      <c r="I57" s="65" t="s">
        <v>557</v>
      </c>
      <c r="J57" s="66" t="s">
        <v>557</v>
      </c>
      <c r="K57" s="66">
        <v>5.5E-2</v>
      </c>
      <c r="L57" s="66" t="s">
        <v>557</v>
      </c>
      <c r="M57" s="65" t="s">
        <v>557</v>
      </c>
      <c r="N57" s="65">
        <v>0.22500000000000001</v>
      </c>
      <c r="O57" s="21" t="s">
        <v>557</v>
      </c>
    </row>
    <row r="58" spans="1:15">
      <c r="A58" s="220" t="s">
        <v>551</v>
      </c>
      <c r="B58" s="118" t="s">
        <v>552</v>
      </c>
      <c r="C58" s="8" t="s">
        <v>562</v>
      </c>
      <c r="D58" s="63" t="s">
        <v>557</v>
      </c>
      <c r="E58" s="64" t="s">
        <v>557</v>
      </c>
      <c r="F58" s="64" t="s">
        <v>557</v>
      </c>
      <c r="G58" s="65" t="s">
        <v>557</v>
      </c>
      <c r="H58" s="65">
        <v>1.8</v>
      </c>
      <c r="I58" s="65" t="s">
        <v>557</v>
      </c>
      <c r="J58" s="66" t="s">
        <v>557</v>
      </c>
      <c r="K58" s="66">
        <v>8.3000000000000004E-2</v>
      </c>
      <c r="L58" s="66" t="s">
        <v>557</v>
      </c>
      <c r="M58" s="65" t="s">
        <v>557</v>
      </c>
      <c r="N58" s="65">
        <v>0.223</v>
      </c>
      <c r="O58" s="21" t="s">
        <v>557</v>
      </c>
    </row>
    <row r="59" spans="1:15">
      <c r="A59" s="220" t="s">
        <v>551</v>
      </c>
      <c r="B59" s="118" t="s">
        <v>552</v>
      </c>
      <c r="C59" s="8" t="s">
        <v>563</v>
      </c>
      <c r="D59" s="63" t="s">
        <v>557</v>
      </c>
      <c r="E59" s="64" t="s">
        <v>557</v>
      </c>
      <c r="F59" s="64" t="s">
        <v>557</v>
      </c>
      <c r="G59" s="65" t="s">
        <v>557</v>
      </c>
      <c r="H59" s="65">
        <v>3.9</v>
      </c>
      <c r="I59" s="65" t="s">
        <v>557</v>
      </c>
      <c r="J59" s="66" t="s">
        <v>557</v>
      </c>
      <c r="K59" s="66">
        <v>5.1999999999999998E-2</v>
      </c>
      <c r="L59" s="66" t="s">
        <v>557</v>
      </c>
      <c r="M59" s="65" t="s">
        <v>557</v>
      </c>
      <c r="N59" s="65">
        <v>0.13</v>
      </c>
      <c r="O59" s="21" t="s">
        <v>557</v>
      </c>
    </row>
    <row r="60" spans="1:15">
      <c r="A60" s="220" t="s">
        <v>551</v>
      </c>
      <c r="B60" s="118" t="s">
        <v>552</v>
      </c>
      <c r="C60" s="8" t="s">
        <v>565</v>
      </c>
      <c r="D60" s="63" t="s">
        <v>557</v>
      </c>
      <c r="E60" s="64" t="s">
        <v>557</v>
      </c>
      <c r="F60" s="64" t="s">
        <v>557</v>
      </c>
      <c r="G60" s="65" t="s">
        <v>557</v>
      </c>
      <c r="H60" s="65">
        <v>4.0999999999999996</v>
      </c>
      <c r="I60" s="65" t="s">
        <v>557</v>
      </c>
      <c r="J60" s="66" t="s">
        <v>557</v>
      </c>
      <c r="K60" s="66">
        <v>5.0999999999999997E-2</v>
      </c>
      <c r="L60" s="66" t="s">
        <v>557</v>
      </c>
      <c r="M60" s="65" t="s">
        <v>557</v>
      </c>
      <c r="N60" s="65">
        <v>0.128</v>
      </c>
      <c r="O60" s="21" t="s">
        <v>557</v>
      </c>
    </row>
    <row r="61" spans="1:15">
      <c r="A61" s="220" t="s">
        <v>551</v>
      </c>
      <c r="B61" s="118" t="s">
        <v>552</v>
      </c>
      <c r="C61" s="8" t="s">
        <v>566</v>
      </c>
      <c r="D61" s="63" t="s">
        <v>557</v>
      </c>
      <c r="E61" s="64" t="s">
        <v>557</v>
      </c>
      <c r="F61" s="64" t="s">
        <v>557</v>
      </c>
      <c r="G61" s="65" t="s">
        <v>557</v>
      </c>
      <c r="H61" s="65">
        <v>4.8499999999999996</v>
      </c>
      <c r="I61" s="65" t="s">
        <v>557</v>
      </c>
      <c r="J61" s="66" t="s">
        <v>557</v>
      </c>
      <c r="K61" s="66">
        <v>8.3000000000000004E-2</v>
      </c>
      <c r="L61" s="66" t="s">
        <v>557</v>
      </c>
      <c r="M61" s="65" t="s">
        <v>557</v>
      </c>
      <c r="N61" s="65">
        <v>0.16800000000000001</v>
      </c>
      <c r="O61" s="21" t="s">
        <v>557</v>
      </c>
    </row>
    <row r="62" spans="1:15">
      <c r="A62" s="220" t="s">
        <v>551</v>
      </c>
      <c r="B62" s="118" t="s">
        <v>552</v>
      </c>
      <c r="C62" s="8" t="s">
        <v>567</v>
      </c>
      <c r="D62" s="63" t="s">
        <v>557</v>
      </c>
      <c r="E62" s="64" t="s">
        <v>557</v>
      </c>
      <c r="F62" s="64" t="s">
        <v>557</v>
      </c>
      <c r="G62" s="65" t="s">
        <v>557</v>
      </c>
      <c r="H62" s="65">
        <v>1.77</v>
      </c>
      <c r="I62" s="65" t="s">
        <v>557</v>
      </c>
      <c r="J62" s="66" t="s">
        <v>557</v>
      </c>
      <c r="K62" s="66">
        <v>5.3999999999999999E-2</v>
      </c>
      <c r="L62" s="66" t="s">
        <v>557</v>
      </c>
      <c r="M62" s="65" t="s">
        <v>557</v>
      </c>
      <c r="N62" s="65">
        <v>0.158</v>
      </c>
      <c r="O62" s="21" t="s">
        <v>557</v>
      </c>
    </row>
    <row r="63" spans="1:15">
      <c r="A63" s="220" t="s">
        <v>551</v>
      </c>
      <c r="B63" s="118" t="s">
        <v>525</v>
      </c>
      <c r="C63" s="8" t="s">
        <v>568</v>
      </c>
      <c r="D63" s="63">
        <v>0.22</v>
      </c>
      <c r="E63" s="64">
        <v>0.28999999999999998</v>
      </c>
      <c r="F63" s="64">
        <v>0.36</v>
      </c>
      <c r="G63" s="65">
        <v>0.52</v>
      </c>
      <c r="H63" s="65">
        <v>0.69299999999999995</v>
      </c>
      <c r="I63" s="65">
        <v>0.86599999999999999</v>
      </c>
      <c r="J63" s="66">
        <v>0.13700000000000001</v>
      </c>
      <c r="K63" s="66">
        <v>0.183</v>
      </c>
      <c r="L63" s="66">
        <v>0.22900000000000001</v>
      </c>
      <c r="M63" s="65">
        <v>0.157</v>
      </c>
      <c r="N63" s="65">
        <v>0.21</v>
      </c>
      <c r="O63" s="21">
        <v>0.26200000000000001</v>
      </c>
    </row>
    <row r="64" spans="1:15">
      <c r="A64" s="220" t="s">
        <v>551</v>
      </c>
      <c r="B64" s="118" t="s">
        <v>569</v>
      </c>
      <c r="C64" s="8" t="s">
        <v>570</v>
      </c>
      <c r="D64" s="63">
        <v>0.18</v>
      </c>
      <c r="E64" s="64">
        <v>0.23</v>
      </c>
      <c r="F64" s="64">
        <v>0.28999999999999998</v>
      </c>
      <c r="G64" s="65">
        <v>0.61599999999999999</v>
      </c>
      <c r="H64" s="65">
        <v>0.82099999999999995</v>
      </c>
      <c r="I64" s="65">
        <v>1.03</v>
      </c>
      <c r="J64" s="66">
        <v>6.4000000000000001E-2</v>
      </c>
      <c r="K64" s="66">
        <v>8.5000000000000006E-2</v>
      </c>
      <c r="L64" s="66">
        <v>0.106</v>
      </c>
      <c r="M64" s="65">
        <v>0.21</v>
      </c>
      <c r="N64" s="65">
        <v>0.28000000000000003</v>
      </c>
      <c r="O64" s="21">
        <v>0.35</v>
      </c>
    </row>
    <row r="65" spans="1:15">
      <c r="A65" s="220" t="s">
        <v>551</v>
      </c>
      <c r="B65" s="118" t="s">
        <v>569</v>
      </c>
      <c r="C65" s="8" t="s">
        <v>571</v>
      </c>
      <c r="D65" s="63">
        <v>0.17</v>
      </c>
      <c r="E65" s="64">
        <v>0.23</v>
      </c>
      <c r="F65" s="64">
        <v>0.28999999999999998</v>
      </c>
      <c r="G65" s="65">
        <v>0.14699999999999999</v>
      </c>
      <c r="H65" s="65">
        <v>0.19700000000000001</v>
      </c>
      <c r="I65" s="65">
        <v>0.246</v>
      </c>
      <c r="J65" s="66">
        <v>1.6E-2</v>
      </c>
      <c r="K65" s="66">
        <v>2.1000000000000001E-2</v>
      </c>
      <c r="L65" s="66">
        <v>2.5999999999999999E-2</v>
      </c>
      <c r="M65" s="65">
        <v>6.3E-2</v>
      </c>
      <c r="N65" s="65">
        <v>8.4000000000000005E-2</v>
      </c>
      <c r="O65" s="21">
        <v>0.105</v>
      </c>
    </row>
    <row r="66" spans="1:15">
      <c r="A66" s="220" t="s">
        <v>551</v>
      </c>
      <c r="B66" s="118" t="s">
        <v>569</v>
      </c>
      <c r="C66" s="8" t="s">
        <v>572</v>
      </c>
      <c r="D66" s="63">
        <v>0.2</v>
      </c>
      <c r="E66" s="64">
        <v>0.27</v>
      </c>
      <c r="F66" s="64">
        <v>0.33</v>
      </c>
      <c r="G66" s="65">
        <v>0.64900000000000002</v>
      </c>
      <c r="H66" s="65">
        <v>0.86499999999999999</v>
      </c>
      <c r="I66" s="65">
        <v>1.08</v>
      </c>
      <c r="J66" s="66">
        <v>5.3999999999999999E-2</v>
      </c>
      <c r="K66" s="66">
        <v>7.1999999999999995E-2</v>
      </c>
      <c r="L66" s="66">
        <v>0.09</v>
      </c>
      <c r="M66" s="65">
        <v>0.222</v>
      </c>
      <c r="N66" s="65">
        <v>0.29599999999999999</v>
      </c>
      <c r="O66" s="21">
        <v>0.37</v>
      </c>
    </row>
    <row r="67" spans="1:15">
      <c r="A67" s="178"/>
      <c r="B67" s="178"/>
      <c r="C67" s="178"/>
      <c r="D67" s="178"/>
      <c r="E67" s="178"/>
      <c r="F67" s="178"/>
      <c r="G67" s="178"/>
      <c r="H67" s="178"/>
      <c r="I67" s="178"/>
      <c r="J67" s="178"/>
      <c r="K67" s="178"/>
      <c r="L67" s="178"/>
      <c r="M67" s="178"/>
      <c r="N67" s="178"/>
      <c r="O67" s="178"/>
    </row>
  </sheetData>
  <sheetProtection algorithmName="SHA-512" hashValue="RUBtI0P2zYjabEekd6nKiWOfOsO1WJ1Jz1aDN/IysoqMcestm4SQYHCH+JBdkcA+0WeOlMo7sK7Kfwjp9EAKCg==" saltValue="hjTKel/YW9Lf8qSXe6EfNA==" spinCount="100000" sheet="1" objects="1" scenarios="1" formatColumns="0" formatRows="0"/>
  <customSheetViews>
    <customSheetView guid="{99A28103-7007-418B-9D7F-D2D3CBFA05ED}">
      <pageMargins left="0" right="0" top="0" bottom="0" header="0" footer="0"/>
      <headerFooter>
        <oddHeader>&amp;C&amp;"Calibri"&amp;12&amp;KFF0000 OFFICIAL: Sensitive - NSW Government&amp;1#_x000D_</oddHeader>
        <oddFooter>&amp;C_x000D_&amp;1#&amp;"Calibri"&amp;10&amp;K000000 OFFICIAL</oddFooter>
      </headerFooter>
    </customSheetView>
  </customSheetViews>
  <mergeCells count="7">
    <mergeCell ref="A3:J3"/>
    <mergeCell ref="A5:J5"/>
    <mergeCell ref="A7:J7"/>
    <mergeCell ref="A9:J9"/>
    <mergeCell ref="A11:J11"/>
    <mergeCell ref="A10:F10"/>
    <mergeCell ref="G10:J10"/>
  </mergeCells>
  <pageMargins left="0.7" right="0.7" top="0.75" bottom="0.75" header="0.3" footer="0.3"/>
  <headerFooter>
    <oddHeader>&amp;C&amp;"Calibri"&amp;12&amp;KFF0000 OFFICIAL: Sensitive - NSW Government&amp;1#_x000D_</oddHeader>
    <oddFooter>&amp;C_x000D_&amp;1#&amp;"Calibri"&amp;10&amp;K000000 OFFICIAL</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8BC4-F731-4F0E-84B1-A798599D70FB}">
  <sheetPr>
    <tabColor theme="5" tint="0.39997558519241921"/>
  </sheetPr>
  <dimension ref="A1:AT28"/>
  <sheetViews>
    <sheetView zoomScaleNormal="100" workbookViewId="0"/>
  </sheetViews>
  <sheetFormatPr defaultColWidth="9" defaultRowHeight="15.75"/>
  <cols>
    <col min="1" max="1" width="37.375" style="1" customWidth="1"/>
    <col min="2" max="2" width="9.25" style="1" customWidth="1"/>
    <col min="3" max="5" width="11.625" style="1" customWidth="1"/>
    <col min="6" max="6" width="47.75" style="1" customWidth="1"/>
    <col min="7" max="7" width="30.375" style="1" customWidth="1"/>
    <col min="8" max="8" width="39.125" style="1" customWidth="1"/>
    <col min="9" max="9" width="9" style="1"/>
    <col min="10" max="10" width="10.875" style="1" bestFit="1" customWidth="1"/>
    <col min="11" max="16384" width="9" style="1"/>
  </cols>
  <sheetData>
    <row r="1" spans="1:46" ht="24.75" thickBot="1">
      <c r="A1" s="218" t="s">
        <v>581</v>
      </c>
      <c r="B1" s="218"/>
      <c r="C1" s="218"/>
      <c r="D1" s="218"/>
    </row>
    <row r="2" spans="1:46" s="11" customFormat="1" ht="22.5" thickTop="1" thickBot="1">
      <c r="A2" s="206" t="s">
        <v>57</v>
      </c>
      <c r="B2" s="206"/>
      <c r="C2" s="206"/>
      <c r="D2" s="206"/>
      <c r="E2" s="206"/>
      <c r="F2" s="206"/>
    </row>
    <row r="3" spans="1:46" ht="117.75" customHeight="1" thickTop="1">
      <c r="A3" s="233" t="s">
        <v>760</v>
      </c>
      <c r="B3" s="234"/>
      <c r="C3" s="234"/>
      <c r="D3" s="234"/>
      <c r="E3" s="234"/>
      <c r="F3" s="234"/>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row>
    <row r="4" spans="1:46" ht="50.45" customHeight="1">
      <c r="A4" s="180" t="s">
        <v>582</v>
      </c>
    </row>
    <row r="5" spans="1:46">
      <c r="A5" s="24" t="s">
        <v>583</v>
      </c>
      <c r="B5" s="24" t="s">
        <v>584</v>
      </c>
      <c r="C5" s="24" t="s">
        <v>438</v>
      </c>
      <c r="D5" s="24" t="s">
        <v>439</v>
      </c>
      <c r="E5" s="24" t="s">
        <v>440</v>
      </c>
      <c r="F5" s="24" t="s">
        <v>41</v>
      </c>
    </row>
    <row r="6" spans="1:46" ht="31.5">
      <c r="A6" s="181" t="s">
        <v>442</v>
      </c>
      <c r="B6" s="42" t="s">
        <v>585</v>
      </c>
      <c r="C6" s="44">
        <v>40</v>
      </c>
      <c r="D6" s="44">
        <v>0</v>
      </c>
      <c r="E6" s="44">
        <v>0</v>
      </c>
      <c r="F6" s="185" t="s">
        <v>586</v>
      </c>
      <c r="G6" s="74"/>
      <c r="H6" s="74"/>
    </row>
    <row r="7" spans="1:46">
      <c r="A7" s="181" t="s">
        <v>199</v>
      </c>
      <c r="B7" s="42" t="s">
        <v>585</v>
      </c>
      <c r="C7" s="44">
        <v>60</v>
      </c>
      <c r="D7" s="44">
        <v>0</v>
      </c>
      <c r="E7" s="44">
        <v>0</v>
      </c>
      <c r="F7" s="185" t="s">
        <v>587</v>
      </c>
      <c r="G7" s="74"/>
      <c r="H7" s="74"/>
    </row>
    <row r="8" spans="1:46">
      <c r="A8" s="181" t="s">
        <v>588</v>
      </c>
      <c r="B8" s="42" t="s">
        <v>585</v>
      </c>
      <c r="C8" s="44">
        <v>100</v>
      </c>
      <c r="D8" s="44">
        <v>0</v>
      </c>
      <c r="E8" s="44">
        <v>0</v>
      </c>
      <c r="F8" s="185" t="s">
        <v>589</v>
      </c>
      <c r="G8" s="74"/>
      <c r="H8" s="74"/>
    </row>
    <row r="9" spans="1:46">
      <c r="A9" s="181" t="s">
        <v>125</v>
      </c>
      <c r="B9" s="42" t="s">
        <v>585</v>
      </c>
      <c r="C9" s="44">
        <v>1000</v>
      </c>
      <c r="D9" s="44">
        <v>0</v>
      </c>
      <c r="E9" s="44">
        <v>8600</v>
      </c>
      <c r="F9" s="185" t="s">
        <v>590</v>
      </c>
      <c r="G9" s="74"/>
      <c r="H9" s="74"/>
    </row>
    <row r="10" spans="1:46">
      <c r="A10" s="182" t="s">
        <v>591</v>
      </c>
      <c r="B10" s="43" t="s">
        <v>585</v>
      </c>
      <c r="C10" s="44">
        <v>310</v>
      </c>
      <c r="D10" s="44">
        <v>0</v>
      </c>
      <c r="E10" s="44">
        <v>700</v>
      </c>
      <c r="F10" s="185" t="s">
        <v>587</v>
      </c>
      <c r="G10" s="74"/>
      <c r="H10" s="74"/>
    </row>
    <row r="11" spans="1:46">
      <c r="A11" s="182" t="s">
        <v>592</v>
      </c>
      <c r="B11" s="43" t="s">
        <v>585</v>
      </c>
      <c r="C11" s="44">
        <v>100</v>
      </c>
      <c r="D11" s="44">
        <v>0</v>
      </c>
      <c r="E11" s="44">
        <v>0</v>
      </c>
      <c r="F11" s="185" t="s">
        <v>589</v>
      </c>
      <c r="G11" s="74"/>
      <c r="H11" s="74"/>
    </row>
    <row r="12" spans="1:46">
      <c r="A12" s="183" t="s">
        <v>593</v>
      </c>
      <c r="B12" s="45" t="s">
        <v>585</v>
      </c>
      <c r="C12" s="100">
        <v>20</v>
      </c>
      <c r="D12" s="100">
        <v>0</v>
      </c>
      <c r="E12" s="100">
        <v>0</v>
      </c>
      <c r="F12" s="186" t="s">
        <v>587</v>
      </c>
      <c r="G12" s="74"/>
      <c r="H12" s="74"/>
    </row>
    <row r="13" spans="1:46" ht="47.25">
      <c r="A13" s="182" t="s">
        <v>594</v>
      </c>
      <c r="B13" s="43" t="s">
        <v>585</v>
      </c>
      <c r="C13" s="44">
        <v>650</v>
      </c>
      <c r="D13" s="44">
        <v>0</v>
      </c>
      <c r="E13" s="44">
        <v>2500</v>
      </c>
      <c r="F13" s="185" t="s">
        <v>595</v>
      </c>
      <c r="G13" s="74"/>
      <c r="H13" s="4"/>
    </row>
    <row r="14" spans="1:46" ht="47.25">
      <c r="A14" s="182" t="s">
        <v>596</v>
      </c>
      <c r="B14" s="43" t="s">
        <v>585</v>
      </c>
      <c r="C14" s="44">
        <v>60</v>
      </c>
      <c r="D14" s="44">
        <v>510</v>
      </c>
      <c r="E14" s="44">
        <v>860</v>
      </c>
      <c r="F14" s="185" t="s">
        <v>597</v>
      </c>
      <c r="G14" s="74"/>
      <c r="H14" s="74"/>
    </row>
    <row r="15" spans="1:46" ht="47.25">
      <c r="A15" s="182" t="s">
        <v>598</v>
      </c>
      <c r="B15" s="43" t="s">
        <v>585</v>
      </c>
      <c r="C15" s="44">
        <f>AVERAGE(120,180)</f>
        <v>150</v>
      </c>
      <c r="D15" s="44">
        <v>0</v>
      </c>
      <c r="E15" s="44">
        <v>1100</v>
      </c>
      <c r="F15" s="185" t="s">
        <v>599</v>
      </c>
      <c r="G15" s="74"/>
      <c r="H15" s="74"/>
    </row>
    <row r="16" spans="1:46" ht="32.25">
      <c r="A16" s="184" t="s">
        <v>600</v>
      </c>
      <c r="B16" s="43" t="s">
        <v>585</v>
      </c>
      <c r="C16" s="44">
        <v>160</v>
      </c>
      <c r="D16" s="44">
        <v>50</v>
      </c>
      <c r="E16" s="44">
        <v>2600</v>
      </c>
      <c r="F16" s="185" t="s">
        <v>601</v>
      </c>
      <c r="G16" s="74"/>
      <c r="H16" s="74"/>
    </row>
    <row r="17" spans="1:8" ht="31.5">
      <c r="A17" s="190" t="s">
        <v>602</v>
      </c>
      <c r="B17" s="191" t="s">
        <v>585</v>
      </c>
      <c r="C17" s="192">
        <v>50</v>
      </c>
      <c r="D17" s="192">
        <v>0</v>
      </c>
      <c r="E17" s="192">
        <v>0</v>
      </c>
      <c r="F17" s="193" t="s">
        <v>603</v>
      </c>
      <c r="G17" s="74"/>
      <c r="H17" s="74"/>
    </row>
    <row r="18" spans="1:8" ht="16.5">
      <c r="A18" s="102" t="s">
        <v>604</v>
      </c>
      <c r="B18" s="103"/>
      <c r="C18" s="104"/>
      <c r="D18" s="104"/>
      <c r="E18" s="104"/>
      <c r="F18" s="105"/>
    </row>
    <row r="19" spans="1:8">
      <c r="A19" s="24" t="s">
        <v>583</v>
      </c>
      <c r="B19" s="24" t="s">
        <v>584</v>
      </c>
      <c r="C19" s="24" t="s">
        <v>438</v>
      </c>
      <c r="D19" s="24" t="s">
        <v>439</v>
      </c>
      <c r="E19" s="24" t="s">
        <v>440</v>
      </c>
      <c r="F19" s="24" t="s">
        <v>41</v>
      </c>
    </row>
    <row r="20" spans="1:8">
      <c r="A20" s="181" t="s">
        <v>605</v>
      </c>
      <c r="B20" s="42"/>
      <c r="C20" s="100">
        <v>50</v>
      </c>
      <c r="D20" s="100">
        <v>0</v>
      </c>
      <c r="E20" s="100">
        <v>0</v>
      </c>
      <c r="F20" s="42" t="s">
        <v>606</v>
      </c>
    </row>
    <row r="21" spans="1:8" ht="16.5">
      <c r="A21" s="181" t="s">
        <v>607</v>
      </c>
      <c r="B21" s="42"/>
      <c r="C21" s="101">
        <v>300</v>
      </c>
      <c r="D21" s="101">
        <v>0</v>
      </c>
      <c r="E21" s="101">
        <v>0</v>
      </c>
      <c r="F21" s="42" t="s">
        <v>608</v>
      </c>
      <c r="H21" s="1">
        <f>+I21</f>
        <v>0</v>
      </c>
    </row>
    <row r="22" spans="1:8">
      <c r="A22" s="181" t="s">
        <v>609</v>
      </c>
      <c r="B22" s="42"/>
      <c r="C22" s="100">
        <v>1000</v>
      </c>
      <c r="D22" s="100">
        <v>0</v>
      </c>
      <c r="E22" s="100">
        <v>1000</v>
      </c>
      <c r="F22" s="42" t="s">
        <v>765</v>
      </c>
    </row>
    <row r="23" spans="1:8" ht="16.5">
      <c r="A23" s="187" t="s">
        <v>611</v>
      </c>
      <c r="B23" s="188"/>
      <c r="C23" s="189">
        <v>1000</v>
      </c>
      <c r="D23" s="189">
        <v>0</v>
      </c>
      <c r="E23" s="189">
        <v>8600</v>
      </c>
      <c r="F23" s="188" t="s">
        <v>612</v>
      </c>
    </row>
    <row r="24" spans="1:8" ht="34.700000000000003" customHeight="1">
      <c r="A24" s="1" t="s">
        <v>292</v>
      </c>
    </row>
    <row r="25" spans="1:8" ht="16.5">
      <c r="A25" s="18" t="s">
        <v>613</v>
      </c>
    </row>
    <row r="26" spans="1:8" ht="16.5">
      <c r="A26" s="11" t="s">
        <v>614</v>
      </c>
    </row>
    <row r="27" spans="1:8" ht="16.5">
      <c r="A27" s="53" t="s">
        <v>792</v>
      </c>
    </row>
    <row r="28" spans="1:8" ht="16.5">
      <c r="A28" s="53" t="s">
        <v>791</v>
      </c>
    </row>
  </sheetData>
  <sheetProtection algorithmName="SHA-512" hashValue="w93PhrZKjuY3K7iC149tt/3QAGSUgALrC/TVq6UEgzyV67m+tAqB5qkx8W3zZGYelkSAmQ/vqTivLUYeH19t0A==" saltValue="EJuRs3kcW2ypuuk3vobWlQ==" spinCount="100000" sheet="1" objects="1" scenarios="1" formatColumns="0" formatRows="0"/>
  <customSheetViews>
    <customSheetView guid="{99A28103-7007-418B-9D7F-D2D3CBFA05ED}" showAutoFilter="1">
      <pageMargins left="0" right="0" top="0" bottom="0" header="0" footer="0"/>
      <headerFooter>
        <oddHeader>&amp;C&amp;"Calibri"&amp;12&amp;KFF0000 OFFICIAL: Sensitive - NSW Government&amp;1#_x000D_</oddHeader>
        <oddFooter>&amp;C_x000D_&amp;1#&amp;"Calibri"&amp;10&amp;K000000 OFFICIAL</oddFooter>
      </headerFooter>
      <autoFilter ref="A8:G25" xr:uid="{05AB2BD7-A803-4295-954E-55FF4C8C5642}"/>
    </customSheetView>
  </customSheetViews>
  <mergeCells count="1">
    <mergeCell ref="A3:F3"/>
  </mergeCells>
  <pageMargins left="0.7" right="0.7" top="0.75" bottom="0.75" header="0.3" footer="0.3"/>
  <headerFooter>
    <oddHeader>&amp;C&amp;"Calibri"&amp;12&amp;KFF0000 OFFICIAL: Sensitive - NSW Government&amp;1#_x000D_</oddHeader>
    <oddFooter>&amp;C_x000D_&amp;1#&amp;"Calibri"&amp;10&amp;K000000 OFFICIAL</oddFooter>
  </headerFooter>
  <tableParts count="2">
    <tablePart r:id="rId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CB220-84D2-4F6C-B56A-E2EE257CFC21}">
  <sheetPr>
    <tabColor theme="5" tint="0.39997558519241921"/>
  </sheetPr>
  <dimension ref="A1:H26"/>
  <sheetViews>
    <sheetView zoomScaleNormal="100" workbookViewId="0"/>
  </sheetViews>
  <sheetFormatPr defaultColWidth="9" defaultRowHeight="15.75"/>
  <cols>
    <col min="1" max="1" width="26.125" style="1" customWidth="1"/>
    <col min="2" max="4" width="18.125" style="1" customWidth="1"/>
    <col min="5" max="5" width="18.625" style="1" customWidth="1"/>
    <col min="6" max="6" width="28.375" style="1" customWidth="1"/>
    <col min="7" max="7" width="28.5" style="1" customWidth="1"/>
    <col min="8" max="16384" width="9" style="1"/>
  </cols>
  <sheetData>
    <row r="1" spans="1:8" ht="24.75" thickBot="1">
      <c r="A1" s="205" t="s">
        <v>615</v>
      </c>
      <c r="B1" s="205"/>
      <c r="C1" s="205"/>
      <c r="D1" s="205"/>
      <c r="E1" s="205"/>
      <c r="F1" s="205"/>
      <c r="G1" s="15"/>
    </row>
    <row r="2" spans="1:8" s="11" customFormat="1" ht="38.450000000000003" customHeight="1" thickTop="1" thickBot="1">
      <c r="A2" s="213" t="s">
        <v>57</v>
      </c>
      <c r="B2" s="214"/>
      <c r="C2" s="214"/>
      <c r="D2" s="214"/>
      <c r="E2" s="214"/>
      <c r="F2" s="214"/>
      <c r="G2" s="52"/>
    </row>
    <row r="3" spans="1:8" s="11" customFormat="1" ht="204.6" customHeight="1">
      <c r="A3" s="227" t="s">
        <v>769</v>
      </c>
      <c r="B3" s="227"/>
      <c r="C3" s="227"/>
      <c r="D3" s="227"/>
      <c r="E3" s="227"/>
      <c r="F3" s="227"/>
      <c r="G3" s="52"/>
    </row>
    <row r="4" spans="1:8">
      <c r="A4" s="14" t="s">
        <v>616</v>
      </c>
      <c r="B4" s="14"/>
      <c r="C4" s="14"/>
      <c r="D4" s="14"/>
      <c r="E4" s="14"/>
      <c r="F4" s="14"/>
      <c r="G4" s="14"/>
    </row>
    <row r="5" spans="1:8" s="3" customFormat="1" ht="78.75">
      <c r="A5" s="109" t="s">
        <v>617</v>
      </c>
      <c r="B5" s="108" t="s">
        <v>618</v>
      </c>
      <c r="C5" s="109" t="s">
        <v>819</v>
      </c>
      <c r="D5" s="109" t="s">
        <v>820</v>
      </c>
      <c r="E5" s="109" t="s">
        <v>619</v>
      </c>
      <c r="F5" s="109" t="s">
        <v>620</v>
      </c>
      <c r="G5" s="108" t="s">
        <v>621</v>
      </c>
      <c r="H5" s="1"/>
    </row>
    <row r="6" spans="1:8" ht="31.5">
      <c r="A6" s="194" t="s">
        <v>64</v>
      </c>
      <c r="B6" s="71">
        <v>0</v>
      </c>
      <c r="C6" s="72">
        <v>0.9</v>
      </c>
      <c r="D6" s="72">
        <v>0.1</v>
      </c>
      <c r="E6" s="199" t="s">
        <v>622</v>
      </c>
      <c r="F6" s="199" t="s">
        <v>623</v>
      </c>
      <c r="G6" s="196">
        <v>1.4</v>
      </c>
    </row>
    <row r="7" spans="1:8" ht="78.75">
      <c r="A7" s="194" t="s">
        <v>199</v>
      </c>
      <c r="B7" s="71">
        <v>0.05</v>
      </c>
      <c r="C7" s="73">
        <v>0.9</v>
      </c>
      <c r="D7" s="73">
        <v>0.1</v>
      </c>
      <c r="E7" s="4" t="s">
        <v>622</v>
      </c>
      <c r="F7" s="200" t="s">
        <v>624</v>
      </c>
      <c r="G7" s="197">
        <v>0.8</v>
      </c>
    </row>
    <row r="8" spans="1:8" ht="78.75">
      <c r="A8" s="194" t="s">
        <v>625</v>
      </c>
      <c r="B8" s="71">
        <v>0.05</v>
      </c>
      <c r="C8" s="106">
        <v>0.9</v>
      </c>
      <c r="D8" s="106">
        <v>0.1</v>
      </c>
      <c r="E8" s="199" t="s">
        <v>622</v>
      </c>
      <c r="F8" s="199" t="s">
        <v>624</v>
      </c>
      <c r="G8" s="197">
        <v>1</v>
      </c>
    </row>
    <row r="9" spans="1:8" ht="31.5">
      <c r="A9" s="194" t="s">
        <v>125</v>
      </c>
      <c r="B9" s="71">
        <v>0</v>
      </c>
      <c r="C9" s="106">
        <v>0.4</v>
      </c>
      <c r="D9" s="106">
        <v>0.6</v>
      </c>
      <c r="E9" s="199" t="s">
        <v>626</v>
      </c>
      <c r="F9" s="199" t="s">
        <v>627</v>
      </c>
      <c r="G9" s="197" t="s">
        <v>412</v>
      </c>
    </row>
    <row r="10" spans="1:8" ht="78.75">
      <c r="A10" s="195" t="s">
        <v>628</v>
      </c>
      <c r="B10" s="71">
        <v>0.02</v>
      </c>
      <c r="C10" s="73">
        <v>0.9</v>
      </c>
      <c r="D10" s="73">
        <v>0.1</v>
      </c>
      <c r="E10" s="199" t="s">
        <v>629</v>
      </c>
      <c r="F10" s="199" t="s">
        <v>624</v>
      </c>
      <c r="G10" s="197">
        <v>1.3</v>
      </c>
    </row>
    <row r="11" spans="1:8" ht="141.75">
      <c r="A11" s="195" t="s">
        <v>630</v>
      </c>
      <c r="B11" s="71">
        <v>0</v>
      </c>
      <c r="C11" s="73">
        <v>0.9</v>
      </c>
      <c r="D11" s="73">
        <v>0.1</v>
      </c>
      <c r="E11" s="199" t="s">
        <v>629</v>
      </c>
      <c r="F11" s="199" t="s">
        <v>631</v>
      </c>
      <c r="G11" s="197">
        <v>1.3</v>
      </c>
    </row>
    <row r="12" spans="1:8" ht="63">
      <c r="A12" s="195" t="s">
        <v>100</v>
      </c>
      <c r="B12" s="71">
        <v>0.01</v>
      </c>
      <c r="C12" s="106">
        <v>0.4</v>
      </c>
      <c r="D12" s="106">
        <v>0.6</v>
      </c>
      <c r="E12" s="199" t="s">
        <v>629</v>
      </c>
      <c r="F12" s="199" t="s">
        <v>754</v>
      </c>
      <c r="G12" s="197">
        <v>0.4</v>
      </c>
    </row>
    <row r="13" spans="1:8" ht="47.25">
      <c r="A13" s="195" t="s">
        <v>632</v>
      </c>
      <c r="B13" s="71">
        <v>0.01</v>
      </c>
      <c r="C13" s="73">
        <v>0.9</v>
      </c>
      <c r="D13" s="73">
        <v>0.1</v>
      </c>
      <c r="E13" s="199" t="s">
        <v>633</v>
      </c>
      <c r="F13" s="199" t="s">
        <v>634</v>
      </c>
      <c r="G13" s="197">
        <v>0.9</v>
      </c>
    </row>
    <row r="14" spans="1:8" ht="31.5">
      <c r="A14" s="195" t="s">
        <v>635</v>
      </c>
      <c r="B14" s="71">
        <v>0.06</v>
      </c>
      <c r="C14" s="73">
        <v>0</v>
      </c>
      <c r="D14" s="73">
        <v>1</v>
      </c>
      <c r="E14" s="199" t="s">
        <v>606</v>
      </c>
      <c r="F14" s="199" t="s">
        <v>610</v>
      </c>
      <c r="G14" s="197">
        <v>0.3</v>
      </c>
    </row>
    <row r="15" spans="1:8" ht="141.75">
      <c r="A15" s="194" t="s">
        <v>594</v>
      </c>
      <c r="B15" s="71">
        <v>0.05</v>
      </c>
      <c r="C15" s="73">
        <v>0.9</v>
      </c>
      <c r="D15" s="73">
        <v>0.1</v>
      </c>
      <c r="E15" s="199" t="s">
        <v>636</v>
      </c>
      <c r="F15" s="199" t="s">
        <v>634</v>
      </c>
      <c r="G15" s="197">
        <v>0.9</v>
      </c>
    </row>
    <row r="16" spans="1:8" ht="31.5">
      <c r="A16" s="194" t="s">
        <v>637</v>
      </c>
      <c r="B16" s="71">
        <v>0.1</v>
      </c>
      <c r="C16" s="73">
        <v>0.45</v>
      </c>
      <c r="D16" s="73">
        <v>0.55000000000000004</v>
      </c>
      <c r="E16" s="199" t="s">
        <v>622</v>
      </c>
      <c r="F16" s="201" t="s">
        <v>638</v>
      </c>
      <c r="G16" s="198">
        <v>0.3</v>
      </c>
    </row>
    <row r="17" spans="1:7" ht="31.5">
      <c r="A17" s="74" t="s">
        <v>639</v>
      </c>
      <c r="B17" s="71">
        <v>0.05</v>
      </c>
      <c r="C17" s="73">
        <v>0.45</v>
      </c>
      <c r="D17" s="73">
        <v>0.55000000000000004</v>
      </c>
      <c r="E17" s="199" t="s">
        <v>622</v>
      </c>
      <c r="F17" s="201" t="s">
        <v>638</v>
      </c>
      <c r="G17" s="198" t="s">
        <v>412</v>
      </c>
    </row>
    <row r="18" spans="1:7">
      <c r="A18" s="111" t="s">
        <v>640</v>
      </c>
      <c r="B18" s="112"/>
      <c r="C18" s="112"/>
      <c r="D18" s="112"/>
      <c r="E18" s="113"/>
      <c r="F18" s="113"/>
      <c r="G18" s="114"/>
    </row>
    <row r="19" spans="1:7" ht="78.75">
      <c r="A19" s="107" t="s">
        <v>617</v>
      </c>
      <c r="B19" s="108" t="s">
        <v>618</v>
      </c>
      <c r="C19" s="109" t="s">
        <v>819</v>
      </c>
      <c r="D19" s="109" t="s">
        <v>820</v>
      </c>
      <c r="E19" s="109" t="s">
        <v>619</v>
      </c>
      <c r="F19" s="109" t="s">
        <v>620</v>
      </c>
      <c r="G19" s="110" t="s">
        <v>621</v>
      </c>
    </row>
    <row r="20" spans="1:7" ht="47.25">
      <c r="A20" s="25" t="s">
        <v>641</v>
      </c>
      <c r="B20" s="67">
        <v>0.06</v>
      </c>
      <c r="C20" s="68">
        <v>0</v>
      </c>
      <c r="D20" s="68">
        <v>1</v>
      </c>
      <c r="E20" s="47" t="s">
        <v>642</v>
      </c>
      <c r="F20" s="47" t="s">
        <v>622</v>
      </c>
      <c r="G20" s="69"/>
    </row>
    <row r="21" spans="1:7" ht="31.5">
      <c r="A21" s="25" t="s">
        <v>643</v>
      </c>
      <c r="B21" s="67">
        <v>0</v>
      </c>
      <c r="C21" s="68" t="s">
        <v>412</v>
      </c>
      <c r="D21" s="68" t="s">
        <v>412</v>
      </c>
      <c r="E21" s="47" t="s">
        <v>622</v>
      </c>
      <c r="F21" s="47" t="s">
        <v>622</v>
      </c>
      <c r="G21" s="69"/>
    </row>
    <row r="23" spans="1:7">
      <c r="A23" s="40" t="s">
        <v>292</v>
      </c>
    </row>
    <row r="24" spans="1:7" ht="16.5">
      <c r="A24" s="80" t="s">
        <v>644</v>
      </c>
    </row>
    <row r="25" spans="1:7" ht="16.5">
      <c r="A25" s="18" t="s">
        <v>645</v>
      </c>
    </row>
    <row r="26" spans="1:7" ht="16.5">
      <c r="A26" s="18" t="s">
        <v>646</v>
      </c>
    </row>
  </sheetData>
  <sheetProtection algorithmName="SHA-512" hashValue="9/Ycb40VMc1YvVpffqTDJ3j426t/b69sfi6/KlboMT/IuUpNDgrymQIv7aySIKZm6ZlXdvzxM94EFwjaDfwNZA==" saltValue="ChrxXGyU6E2M/FmW3JaM6w==" spinCount="100000" sheet="1" objects="1" scenarios="1" formatColumns="0" formatRows="0"/>
  <customSheetViews>
    <customSheetView guid="{99A28103-7007-418B-9D7F-D2D3CBFA05ED}">
      <pageMargins left="0" right="0" top="0" bottom="0" header="0" footer="0"/>
      <pageSetup paperSize="9" orientation="portrait" horizontalDpi="1200" verticalDpi="1200" r:id="rId1"/>
      <headerFooter>
        <oddHeader>&amp;C&amp;"Calibri"&amp;12&amp;KFF0000 OFFICIAL: Sensitive - NSW Government&amp;1#_x000D_</oddHeader>
        <oddFooter>&amp;C_x000D_&amp;1#&amp;"Calibri"&amp;10&amp;K000000 OFFICIAL</oddFooter>
      </headerFooter>
    </customSheetView>
  </customSheetViews>
  <mergeCells count="1">
    <mergeCell ref="A3:F3"/>
  </mergeCells>
  <pageMargins left="0.7" right="0.7" top="0.75" bottom="0.75" header="0.3" footer="0.3"/>
  <pageSetup paperSize="9" orientation="portrait" horizontalDpi="1200" verticalDpi="1200" r:id="rId2"/>
  <headerFooter>
    <oddHeader>&amp;C&amp;"Calibri"&amp;12&amp;KFF0000 OFFICIAL: Sensitive - NSW Government&amp;1#_x000D_</oddHeader>
    <oddFooter>&amp;C_x000D_&amp;1#&amp;"Calibri"&amp;10&amp;K000000 OFFICIAL</oddFooter>
  </headerFooter>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2646-9C43-48AF-B2D6-D99A5E42ABC5}">
  <sheetPr>
    <tabColor theme="3"/>
  </sheetPr>
  <dimension ref="A1:B16"/>
  <sheetViews>
    <sheetView workbookViewId="0">
      <selection activeCell="B10" sqref="B10"/>
    </sheetView>
  </sheetViews>
  <sheetFormatPr defaultRowHeight="15.75"/>
  <cols>
    <col min="1" max="1" width="44.375" bestFit="1" customWidth="1"/>
    <col min="2" max="2" width="18.625" customWidth="1"/>
  </cols>
  <sheetData>
    <row r="1" spans="1:2" s="32" customFormat="1" ht="31.5">
      <c r="A1" s="31" t="s">
        <v>41</v>
      </c>
      <c r="B1" s="31" t="s">
        <v>42</v>
      </c>
    </row>
    <row r="2" spans="1:2">
      <c r="A2" s="30" t="s">
        <v>43</v>
      </c>
      <c r="B2">
        <f>COUNTIF('1.1 Product Stage EFs'!$J$6:$J$208, 'Summary of EF sources'!A2)</f>
        <v>109</v>
      </c>
    </row>
    <row r="3" spans="1:2">
      <c r="A3" s="30" t="s">
        <v>44</v>
      </c>
      <c r="B3">
        <f>COUNTIF('1.1 Product Stage EFs'!$J$6:$J$208, 'Summary of EF sources'!A3)</f>
        <v>36</v>
      </c>
    </row>
    <row r="4" spans="1:2">
      <c r="A4" s="30" t="s">
        <v>45</v>
      </c>
      <c r="B4">
        <f>COUNTIF('1.1 Product Stage EFs'!$J$6:$J$208, 'Summary of EF sources'!A4)</f>
        <v>32</v>
      </c>
    </row>
    <row r="5" spans="1:2" s="29" customFormat="1">
      <c r="A5" s="33" t="s">
        <v>46</v>
      </c>
      <c r="B5">
        <f>COUNTIF('1.1 Product Stage EFs'!$J$6:$J$208, 'Summary of EF sources'!A5)</f>
        <v>0</v>
      </c>
    </row>
    <row r="6" spans="1:2" s="29" customFormat="1">
      <c r="A6" s="33" t="s">
        <v>47</v>
      </c>
      <c r="B6">
        <f>COUNTIF('1.1 Product Stage EFs'!$J$6:$J$208, 'Summary of EF sources'!A6)</f>
        <v>0</v>
      </c>
    </row>
    <row r="7" spans="1:2">
      <c r="A7" s="30" t="s">
        <v>48</v>
      </c>
      <c r="B7">
        <f>COUNTIF('1.1 Product Stage EFs'!$J$6:$J$208, 'Summary of EF sources'!A7)</f>
        <v>0</v>
      </c>
    </row>
    <row r="8" spans="1:2" s="29" customFormat="1">
      <c r="A8" s="30" t="s">
        <v>49</v>
      </c>
      <c r="B8">
        <f>COUNTIF('1.1 Product Stage EFs'!$J$6:$J$208, 'Summary of EF sources'!A8)</f>
        <v>3</v>
      </c>
    </row>
    <row r="9" spans="1:2">
      <c r="A9" s="33" t="s">
        <v>50</v>
      </c>
      <c r="B9">
        <f>COUNTIF('1.1 Product Stage EFs'!$J$6:$J$208, 'Summary of EF sources'!A9)</f>
        <v>0</v>
      </c>
    </row>
    <row r="10" spans="1:2">
      <c r="A10" s="30" t="s">
        <v>51</v>
      </c>
      <c r="B10">
        <f>COUNTIF('1.1 Product Stage EFs'!$J$6:$J$208, 'Summary of EF sources'!A10)</f>
        <v>1</v>
      </c>
    </row>
    <row r="11" spans="1:2" ht="16.5">
      <c r="A11" s="22" t="s">
        <v>52</v>
      </c>
      <c r="B11">
        <f>COUNTIF('1.1 Product Stage EFs'!$J$6:$J$208, 'Summary of EF sources'!A11)</f>
        <v>0</v>
      </c>
    </row>
    <row r="12" spans="1:2" s="29" customFormat="1">
      <c r="A12" s="30" t="s">
        <v>53</v>
      </c>
      <c r="B12">
        <f>COUNTIF('1.1 Product Stage EFs'!$J$6:$J$208, 'Summary of EF sources'!A12)</f>
        <v>0</v>
      </c>
    </row>
    <row r="13" spans="1:2">
      <c r="A13" s="30" t="s">
        <v>54</v>
      </c>
      <c r="B13">
        <f>COUNTIF('1.1 Product Stage EFs'!$J$6:$J$208, 'Summary of EF sources'!A13)</f>
        <v>11</v>
      </c>
    </row>
    <row r="14" spans="1:2">
      <c r="A14" s="22" t="s">
        <v>55</v>
      </c>
      <c r="B14">
        <f>COUNTIF('1.1 Product Stage EFs'!$J$6:$J$208, 'Summary of EF sources'!A14)</f>
        <v>1</v>
      </c>
    </row>
    <row r="16" spans="1:2">
      <c r="A16" s="29" t="s">
        <v>56</v>
      </c>
      <c r="B16" s="29">
        <f>SUM(B2:B14)</f>
        <v>193</v>
      </c>
    </row>
  </sheetData>
  <customSheetViews>
    <customSheetView guid="{99A28103-7007-418B-9D7F-D2D3CBFA05ED}" state="hidden">
      <selection activeCell="B10" sqref="B10"/>
      <pageMargins left="0" right="0" top="0" bottom="0" header="0" footer="0"/>
      <pageSetup paperSize="9" orientation="portrait" horizontalDpi="1200" verticalDpi="1200" r:id="rId1"/>
    </customSheetView>
  </customSheetViews>
  <pageMargins left="0.7" right="0.7" top="0.75" bottom="0.75" header="0.3" footer="0.3"/>
  <pageSetup paperSize="9"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DBF9-F256-49AC-90C2-40D2A6993E2D}">
  <sheetPr>
    <tabColor theme="4" tint="9.9978637043366805E-2"/>
  </sheetPr>
  <dimension ref="A1:L211"/>
  <sheetViews>
    <sheetView zoomScaleNormal="100" workbookViewId="0"/>
  </sheetViews>
  <sheetFormatPr defaultColWidth="9" defaultRowHeight="12.75" customHeight="1"/>
  <cols>
    <col min="1" max="1" width="17.5" style="1" customWidth="1"/>
    <col min="2" max="2" width="20.25" style="1" customWidth="1"/>
    <col min="3" max="3" width="37.25" style="3" customWidth="1"/>
    <col min="4" max="4" width="43.25" style="3" customWidth="1"/>
    <col min="5" max="5" width="11.375" style="28" customWidth="1"/>
    <col min="6" max="7" width="27.25" style="1" customWidth="1"/>
    <col min="8" max="8" width="26.5" style="1" customWidth="1"/>
    <col min="9" max="9" width="10.75" style="1" customWidth="1"/>
    <col min="10" max="10" width="36.375" style="1" customWidth="1"/>
    <col min="11" max="11" width="32.375" style="1" bestFit="1" customWidth="1"/>
    <col min="12" max="16384" width="9" style="1"/>
  </cols>
  <sheetData>
    <row r="1" spans="1:11" ht="24.75" thickBot="1">
      <c r="A1" s="205" t="s">
        <v>751</v>
      </c>
      <c r="B1" s="205"/>
      <c r="C1" s="205"/>
    </row>
    <row r="2" spans="1:11" ht="38.450000000000003" customHeight="1" thickTop="1" thickBot="1">
      <c r="A2" s="206" t="s">
        <v>57</v>
      </c>
      <c r="B2" s="206"/>
      <c r="C2" s="206"/>
      <c r="D2" s="206"/>
    </row>
    <row r="3" spans="1:11" ht="153.75" customHeight="1" thickTop="1">
      <c r="A3" s="221" t="s">
        <v>821</v>
      </c>
      <c r="B3" s="221"/>
      <c r="C3" s="221"/>
      <c r="D3" s="221"/>
    </row>
    <row r="4" spans="1:11" ht="35.450000000000003" customHeight="1">
      <c r="A4" s="14" t="s">
        <v>58</v>
      </c>
      <c r="B4" s="14"/>
      <c r="F4" s="35"/>
      <c r="G4" s="35"/>
    </row>
    <row r="5" spans="1:11" s="3" customFormat="1" ht="47.25">
      <c r="A5" s="108" t="s">
        <v>59</v>
      </c>
      <c r="B5" s="108" t="s">
        <v>60</v>
      </c>
      <c r="C5" s="108" t="s">
        <v>61</v>
      </c>
      <c r="D5" s="108" t="s">
        <v>8</v>
      </c>
      <c r="E5" s="108" t="s">
        <v>62</v>
      </c>
      <c r="F5" s="150" t="s">
        <v>794</v>
      </c>
      <c r="G5" s="150" t="s">
        <v>795</v>
      </c>
      <c r="H5" s="59" t="s">
        <v>728</v>
      </c>
      <c r="I5" s="157" t="s">
        <v>796</v>
      </c>
      <c r="J5" s="108" t="s">
        <v>41</v>
      </c>
      <c r="K5" s="108" t="s">
        <v>63</v>
      </c>
    </row>
    <row r="6" spans="1:11" ht="16.5">
      <c r="A6" s="25" t="s">
        <v>64</v>
      </c>
      <c r="B6" s="47" t="s">
        <v>64</v>
      </c>
      <c r="C6" s="131" t="s">
        <v>65</v>
      </c>
      <c r="D6" s="47"/>
      <c r="E6" s="26" t="s">
        <v>66</v>
      </c>
      <c r="F6" s="90">
        <v>10.453628</v>
      </c>
      <c r="G6" s="88">
        <v>0</v>
      </c>
      <c r="H6" s="91" t="s">
        <v>67</v>
      </c>
      <c r="I6" s="9" t="s">
        <v>68</v>
      </c>
      <c r="J6" s="22" t="s">
        <v>45</v>
      </c>
      <c r="K6" s="22" t="s">
        <v>69</v>
      </c>
    </row>
    <row r="7" spans="1:11" ht="16.5">
      <c r="A7" s="25" t="s">
        <v>64</v>
      </c>
      <c r="B7" s="47" t="s">
        <v>64</v>
      </c>
      <c r="C7" s="131" t="s">
        <v>70</v>
      </c>
      <c r="D7" s="47"/>
      <c r="E7" s="26" t="s">
        <v>66</v>
      </c>
      <c r="F7" s="90">
        <v>2.3532829</v>
      </c>
      <c r="G7" s="88">
        <v>0</v>
      </c>
      <c r="H7" s="91" t="s">
        <v>67</v>
      </c>
      <c r="I7" s="9" t="s">
        <v>68</v>
      </c>
      <c r="J7" s="22" t="s">
        <v>45</v>
      </c>
      <c r="K7" s="22" t="s">
        <v>69</v>
      </c>
    </row>
    <row r="8" spans="1:11" ht="16.5">
      <c r="A8" s="25" t="s">
        <v>64</v>
      </c>
      <c r="B8" s="47" t="s">
        <v>64</v>
      </c>
      <c r="C8" s="131" t="s">
        <v>71</v>
      </c>
      <c r="D8" s="47"/>
      <c r="E8" s="26" t="s">
        <v>66</v>
      </c>
      <c r="F8" s="90">
        <v>10.453628</v>
      </c>
      <c r="G8" s="88">
        <v>0</v>
      </c>
      <c r="H8" s="91" t="s">
        <v>67</v>
      </c>
      <c r="I8" s="9" t="s">
        <v>68</v>
      </c>
      <c r="J8" s="22" t="s">
        <v>45</v>
      </c>
      <c r="K8" s="22" t="s">
        <v>69</v>
      </c>
    </row>
    <row r="9" spans="1:11" ht="16.5">
      <c r="A9" s="25" t="s">
        <v>64</v>
      </c>
      <c r="B9" s="47" t="s">
        <v>64</v>
      </c>
      <c r="C9" s="131" t="s">
        <v>72</v>
      </c>
      <c r="D9" s="47"/>
      <c r="E9" s="26" t="s">
        <v>66</v>
      </c>
      <c r="F9" s="90">
        <v>18.560763000000001</v>
      </c>
      <c r="G9" s="88">
        <v>0</v>
      </c>
      <c r="H9" s="91" t="s">
        <v>67</v>
      </c>
      <c r="I9" s="9" t="s">
        <v>68</v>
      </c>
      <c r="J9" s="22" t="s">
        <v>44</v>
      </c>
      <c r="K9" s="22" t="s">
        <v>69</v>
      </c>
    </row>
    <row r="10" spans="1:11" ht="16.5">
      <c r="A10" s="25" t="s">
        <v>64</v>
      </c>
      <c r="B10" s="47" t="s">
        <v>64</v>
      </c>
      <c r="C10" s="131" t="s">
        <v>73</v>
      </c>
      <c r="D10" s="47"/>
      <c r="E10" s="26" t="s">
        <v>66</v>
      </c>
      <c r="F10" s="90">
        <v>0</v>
      </c>
      <c r="G10" s="88">
        <v>0</v>
      </c>
      <c r="H10" s="91" t="s">
        <v>67</v>
      </c>
      <c r="I10" s="9" t="s">
        <v>68</v>
      </c>
      <c r="J10" s="22" t="s">
        <v>51</v>
      </c>
      <c r="K10" s="22"/>
    </row>
    <row r="11" spans="1:11" ht="16.5">
      <c r="A11" s="25" t="s">
        <v>64</v>
      </c>
      <c r="B11" s="47" t="s">
        <v>64</v>
      </c>
      <c r="C11" s="131" t="s">
        <v>74</v>
      </c>
      <c r="D11" s="47"/>
      <c r="E11" s="26" t="s">
        <v>66</v>
      </c>
      <c r="F11" s="90">
        <v>4.1907741999999999</v>
      </c>
      <c r="G11" s="89">
        <v>0</v>
      </c>
      <c r="H11" s="92">
        <v>2.04</v>
      </c>
      <c r="I11" s="9" t="s">
        <v>68</v>
      </c>
      <c r="J11" s="22" t="s">
        <v>45</v>
      </c>
      <c r="K11" s="22" t="s">
        <v>69</v>
      </c>
    </row>
    <row r="12" spans="1:11" ht="15.75">
      <c r="A12" s="25" t="s">
        <v>64</v>
      </c>
      <c r="B12" s="47" t="s">
        <v>64</v>
      </c>
      <c r="C12" s="131" t="s">
        <v>75</v>
      </c>
      <c r="D12" s="47"/>
      <c r="E12" s="26" t="s">
        <v>66</v>
      </c>
      <c r="F12" s="90">
        <v>5.5059734999999996</v>
      </c>
      <c r="G12" s="89">
        <v>0</v>
      </c>
      <c r="H12" s="92"/>
      <c r="I12" s="9"/>
      <c r="J12" s="22" t="s">
        <v>45</v>
      </c>
      <c r="K12" s="22" t="s">
        <v>69</v>
      </c>
    </row>
    <row r="13" spans="1:11" ht="15.75">
      <c r="A13" s="25" t="s">
        <v>64</v>
      </c>
      <c r="B13" s="130" t="s">
        <v>64</v>
      </c>
      <c r="C13" s="132" t="s">
        <v>76</v>
      </c>
      <c r="D13" s="47"/>
      <c r="E13" s="26" t="s">
        <v>66</v>
      </c>
      <c r="F13" s="95">
        <v>5.0732593000000001</v>
      </c>
      <c r="G13" s="89">
        <v>0</v>
      </c>
      <c r="H13" s="92"/>
      <c r="I13" s="9"/>
      <c r="J13" s="22" t="s">
        <v>44</v>
      </c>
      <c r="K13" s="22" t="s">
        <v>69</v>
      </c>
    </row>
    <row r="14" spans="1:11" ht="31.5">
      <c r="A14" s="25" t="s">
        <v>64</v>
      </c>
      <c r="B14" s="47" t="s">
        <v>64</v>
      </c>
      <c r="C14" s="131" t="s">
        <v>77</v>
      </c>
      <c r="D14" s="47" t="s">
        <v>78</v>
      </c>
      <c r="E14" s="26" t="s">
        <v>79</v>
      </c>
      <c r="F14" s="89">
        <v>185</v>
      </c>
      <c r="G14" s="89">
        <v>0</v>
      </c>
      <c r="H14" s="92">
        <v>1760</v>
      </c>
      <c r="I14" s="9" t="s">
        <v>80</v>
      </c>
      <c r="J14" s="22" t="s">
        <v>43</v>
      </c>
      <c r="K14" s="22" t="s">
        <v>81</v>
      </c>
    </row>
    <row r="15" spans="1:11" ht="16.5">
      <c r="A15" s="9" t="s">
        <v>82</v>
      </c>
      <c r="B15" s="47" t="s">
        <v>83</v>
      </c>
      <c r="C15" s="131" t="s">
        <v>84</v>
      </c>
      <c r="D15" s="47" t="s">
        <v>708</v>
      </c>
      <c r="E15" s="26" t="s">
        <v>66</v>
      </c>
      <c r="F15" s="89">
        <v>19300</v>
      </c>
      <c r="G15" s="89">
        <v>0</v>
      </c>
      <c r="H15" s="92">
        <v>2.72</v>
      </c>
      <c r="I15" s="9" t="s">
        <v>68</v>
      </c>
      <c r="J15" s="22" t="s">
        <v>43</v>
      </c>
      <c r="K15" s="22" t="s">
        <v>81</v>
      </c>
    </row>
    <row r="16" spans="1:11" ht="16.5">
      <c r="A16" s="9" t="s">
        <v>82</v>
      </c>
      <c r="B16" s="47" t="s">
        <v>83</v>
      </c>
      <c r="C16" s="131" t="s">
        <v>85</v>
      </c>
      <c r="D16" s="47" t="s">
        <v>707</v>
      </c>
      <c r="E16" s="26" t="s">
        <v>66</v>
      </c>
      <c r="F16" s="89">
        <v>18200</v>
      </c>
      <c r="G16" s="89">
        <v>0</v>
      </c>
      <c r="H16" s="92">
        <v>2.72</v>
      </c>
      <c r="I16" s="9" t="s">
        <v>68</v>
      </c>
      <c r="J16" s="22" t="s">
        <v>43</v>
      </c>
      <c r="K16" s="22" t="s">
        <v>81</v>
      </c>
    </row>
    <row r="17" spans="1:11" ht="16.5">
      <c r="A17" s="9" t="s">
        <v>82</v>
      </c>
      <c r="B17" s="47" t="s">
        <v>83</v>
      </c>
      <c r="C17" s="131" t="s">
        <v>86</v>
      </c>
      <c r="D17" s="47" t="s">
        <v>706</v>
      </c>
      <c r="E17" s="26" t="s">
        <v>66</v>
      </c>
      <c r="F17" s="89">
        <v>17400</v>
      </c>
      <c r="G17" s="89">
        <v>0</v>
      </c>
      <c r="H17" s="92">
        <v>2.72</v>
      </c>
      <c r="I17" s="9" t="s">
        <v>68</v>
      </c>
      <c r="J17" s="22" t="s">
        <v>43</v>
      </c>
      <c r="K17" s="22" t="s">
        <v>81</v>
      </c>
    </row>
    <row r="18" spans="1:11" ht="31.5">
      <c r="A18" s="9" t="s">
        <v>87</v>
      </c>
      <c r="B18" s="47" t="s">
        <v>88</v>
      </c>
      <c r="C18" s="131" t="s">
        <v>653</v>
      </c>
      <c r="D18" s="47" t="s">
        <v>699</v>
      </c>
      <c r="E18" s="26" t="s">
        <v>89</v>
      </c>
      <c r="F18" s="89">
        <v>11.8</v>
      </c>
      <c r="G18" s="89">
        <v>0</v>
      </c>
      <c r="H18" s="92"/>
      <c r="I18" s="9"/>
      <c r="J18" s="22" t="s">
        <v>43</v>
      </c>
      <c r="K18" s="22" t="s">
        <v>81</v>
      </c>
    </row>
    <row r="19" spans="1:11" ht="15.75">
      <c r="A19" s="9" t="s">
        <v>87</v>
      </c>
      <c r="B19" s="47" t="s">
        <v>88</v>
      </c>
      <c r="C19" s="47" t="s">
        <v>650</v>
      </c>
      <c r="D19" s="47" t="s">
        <v>650</v>
      </c>
      <c r="E19" s="26" t="s">
        <v>66</v>
      </c>
      <c r="F19" s="89">
        <v>310</v>
      </c>
      <c r="G19" s="89">
        <v>0</v>
      </c>
      <c r="H19" s="92"/>
      <c r="I19" s="9"/>
      <c r="J19" s="22" t="s">
        <v>43</v>
      </c>
      <c r="K19" s="22" t="s">
        <v>81</v>
      </c>
    </row>
    <row r="20" spans="1:11" ht="47.25">
      <c r="A20" s="9" t="s">
        <v>87</v>
      </c>
      <c r="B20" s="47" t="s">
        <v>88</v>
      </c>
      <c r="C20" s="47" t="s">
        <v>90</v>
      </c>
      <c r="D20" s="47" t="s">
        <v>689</v>
      </c>
      <c r="E20" s="26" t="s">
        <v>66</v>
      </c>
      <c r="F20" s="89">
        <v>159</v>
      </c>
      <c r="G20" s="89">
        <v>0</v>
      </c>
      <c r="H20" s="92"/>
      <c r="I20" s="9"/>
      <c r="J20" s="22" t="s">
        <v>43</v>
      </c>
      <c r="K20" s="22" t="s">
        <v>81</v>
      </c>
    </row>
    <row r="21" spans="1:11" ht="47.25">
      <c r="A21" s="9" t="s">
        <v>87</v>
      </c>
      <c r="B21" s="47" t="s">
        <v>88</v>
      </c>
      <c r="C21" s="47" t="s">
        <v>91</v>
      </c>
      <c r="D21" s="47" t="s">
        <v>701</v>
      </c>
      <c r="E21" s="26" t="s">
        <v>92</v>
      </c>
      <c r="F21" s="89">
        <v>12.6</v>
      </c>
      <c r="G21" s="89">
        <v>2.5100000000000001E-2</v>
      </c>
      <c r="H21" s="92">
        <v>14.2</v>
      </c>
      <c r="I21" s="9" t="s">
        <v>93</v>
      </c>
      <c r="J21" s="22" t="s">
        <v>43</v>
      </c>
      <c r="K21" s="22" t="s">
        <v>81</v>
      </c>
    </row>
    <row r="22" spans="1:11" ht="47.25">
      <c r="A22" s="9" t="s">
        <v>87</v>
      </c>
      <c r="B22" s="47" t="s">
        <v>88</v>
      </c>
      <c r="C22" s="47" t="s">
        <v>94</v>
      </c>
      <c r="D22" s="47" t="s">
        <v>700</v>
      </c>
      <c r="E22" s="26" t="s">
        <v>66</v>
      </c>
      <c r="F22" s="89">
        <v>544</v>
      </c>
      <c r="G22" s="89">
        <v>0</v>
      </c>
      <c r="H22" s="92"/>
      <c r="I22" s="9"/>
      <c r="J22" s="22" t="s">
        <v>43</v>
      </c>
      <c r="K22" s="22" t="s">
        <v>81</v>
      </c>
    </row>
    <row r="23" spans="1:11" ht="31.5">
      <c r="A23" s="9" t="s">
        <v>87</v>
      </c>
      <c r="B23" s="47" t="s">
        <v>88</v>
      </c>
      <c r="C23" s="47" t="s">
        <v>651</v>
      </c>
      <c r="D23" s="47" t="s">
        <v>697</v>
      </c>
      <c r="E23" s="26" t="s">
        <v>92</v>
      </c>
      <c r="F23" s="89">
        <v>19.100000000000001</v>
      </c>
      <c r="G23" s="89">
        <v>0</v>
      </c>
      <c r="H23" s="92">
        <v>6.05</v>
      </c>
      <c r="I23" s="9" t="s">
        <v>93</v>
      </c>
      <c r="J23" s="22" t="s">
        <v>43</v>
      </c>
      <c r="K23" s="22" t="s">
        <v>81</v>
      </c>
    </row>
    <row r="24" spans="1:11" ht="31.5">
      <c r="A24" s="9" t="s">
        <v>87</v>
      </c>
      <c r="B24" s="47" t="s">
        <v>88</v>
      </c>
      <c r="C24" s="47" t="s">
        <v>652</v>
      </c>
      <c r="D24" s="47" t="s">
        <v>698</v>
      </c>
      <c r="E24" s="26" t="s">
        <v>92</v>
      </c>
      <c r="F24" s="89">
        <v>14.8</v>
      </c>
      <c r="G24" s="89">
        <v>0</v>
      </c>
      <c r="H24" s="92">
        <v>4.28</v>
      </c>
      <c r="I24" s="9" t="s">
        <v>93</v>
      </c>
      <c r="J24" s="22" t="s">
        <v>43</v>
      </c>
      <c r="K24" s="22" t="s">
        <v>81</v>
      </c>
    </row>
    <row r="25" spans="1:11" ht="52.7" customHeight="1">
      <c r="A25" s="9" t="s">
        <v>87</v>
      </c>
      <c r="B25" s="47" t="s">
        <v>95</v>
      </c>
      <c r="C25" s="130" t="s">
        <v>677</v>
      </c>
      <c r="D25" s="47" t="s">
        <v>96</v>
      </c>
      <c r="E25" s="26" t="s">
        <v>92</v>
      </c>
      <c r="F25" s="89">
        <v>45.6</v>
      </c>
      <c r="G25" s="89">
        <v>0</v>
      </c>
      <c r="H25" s="92">
        <v>65.599999999999994</v>
      </c>
      <c r="I25" s="9" t="s">
        <v>93</v>
      </c>
      <c r="J25" s="22" t="s">
        <v>43</v>
      </c>
      <c r="K25" s="22" t="s">
        <v>81</v>
      </c>
    </row>
    <row r="26" spans="1:11" ht="39" customHeight="1">
      <c r="A26" s="9" t="s">
        <v>87</v>
      </c>
      <c r="B26" s="47" t="s">
        <v>95</v>
      </c>
      <c r="C26" s="130" t="s">
        <v>736</v>
      </c>
      <c r="D26" s="47" t="s">
        <v>722</v>
      </c>
      <c r="E26" s="26" t="s">
        <v>92</v>
      </c>
      <c r="F26" s="89">
        <v>264</v>
      </c>
      <c r="G26" s="89">
        <v>0</v>
      </c>
      <c r="H26" s="92">
        <v>50.8</v>
      </c>
      <c r="I26" s="9" t="s">
        <v>93</v>
      </c>
      <c r="J26" s="22" t="s">
        <v>43</v>
      </c>
      <c r="K26" s="22" t="s">
        <v>81</v>
      </c>
    </row>
    <row r="27" spans="1:11" ht="40.700000000000003" customHeight="1">
      <c r="A27" s="9" t="s">
        <v>87</v>
      </c>
      <c r="B27" s="47" t="s">
        <v>95</v>
      </c>
      <c r="C27" s="130" t="s">
        <v>738</v>
      </c>
      <c r="D27" s="47" t="s">
        <v>722</v>
      </c>
      <c r="E27" s="26" t="s">
        <v>92</v>
      </c>
      <c r="F27" s="89">
        <v>382</v>
      </c>
      <c r="G27" s="89">
        <v>0</v>
      </c>
      <c r="H27" s="92">
        <v>38.700000000000003</v>
      </c>
      <c r="I27" s="9" t="s">
        <v>93</v>
      </c>
      <c r="J27" s="22" t="s">
        <v>43</v>
      </c>
      <c r="K27" s="22" t="s">
        <v>81</v>
      </c>
    </row>
    <row r="28" spans="1:11" ht="47.25">
      <c r="A28" s="9" t="s">
        <v>87</v>
      </c>
      <c r="B28" s="47" t="s">
        <v>95</v>
      </c>
      <c r="C28" s="130" t="s">
        <v>737</v>
      </c>
      <c r="D28" s="47" t="s">
        <v>722</v>
      </c>
      <c r="E28" s="26" t="s">
        <v>92</v>
      </c>
      <c r="F28" s="89">
        <v>509</v>
      </c>
      <c r="G28" s="89">
        <v>0</v>
      </c>
      <c r="H28" s="92">
        <v>45.8</v>
      </c>
      <c r="I28" s="9" t="s">
        <v>93</v>
      </c>
      <c r="J28" s="22" t="s">
        <v>43</v>
      </c>
      <c r="K28" s="22" t="s">
        <v>81</v>
      </c>
    </row>
    <row r="29" spans="1:11" ht="47.25">
      <c r="A29" s="9" t="s">
        <v>87</v>
      </c>
      <c r="B29" s="47" t="s">
        <v>95</v>
      </c>
      <c r="C29" s="130" t="s">
        <v>739</v>
      </c>
      <c r="D29" s="47" t="s">
        <v>722</v>
      </c>
      <c r="E29" s="26" t="s">
        <v>92</v>
      </c>
      <c r="F29" s="89">
        <v>390</v>
      </c>
      <c r="G29" s="89">
        <v>0</v>
      </c>
      <c r="H29" s="92">
        <v>46.4</v>
      </c>
      <c r="I29" s="9" t="s">
        <v>93</v>
      </c>
      <c r="J29" s="22" t="s">
        <v>43</v>
      </c>
      <c r="K29" s="22" t="s">
        <v>81</v>
      </c>
    </row>
    <row r="30" spans="1:11" ht="47.25">
      <c r="A30" s="9" t="s">
        <v>87</v>
      </c>
      <c r="B30" s="47" t="s">
        <v>95</v>
      </c>
      <c r="C30" s="130" t="s">
        <v>741</v>
      </c>
      <c r="D30" s="47" t="s">
        <v>722</v>
      </c>
      <c r="E30" s="26" t="s">
        <v>92</v>
      </c>
      <c r="F30" s="89">
        <v>342</v>
      </c>
      <c r="G30" s="89">
        <v>0</v>
      </c>
      <c r="H30" s="92">
        <v>54.5</v>
      </c>
      <c r="I30" s="9" t="s">
        <v>93</v>
      </c>
      <c r="J30" s="22" t="s">
        <v>43</v>
      </c>
      <c r="K30" s="22" t="s">
        <v>81</v>
      </c>
    </row>
    <row r="31" spans="1:11" ht="47.25">
      <c r="A31" s="9" t="s">
        <v>87</v>
      </c>
      <c r="B31" s="47" t="s">
        <v>95</v>
      </c>
      <c r="C31" s="130" t="s">
        <v>740</v>
      </c>
      <c r="D31" s="47" t="s">
        <v>722</v>
      </c>
      <c r="E31" s="26" t="s">
        <v>92</v>
      </c>
      <c r="F31" s="89">
        <v>448</v>
      </c>
      <c r="G31" s="89">
        <v>0</v>
      </c>
      <c r="H31" s="92">
        <v>68.2</v>
      </c>
      <c r="I31" s="9" t="s">
        <v>93</v>
      </c>
      <c r="J31" s="22" t="s">
        <v>43</v>
      </c>
      <c r="K31" s="22" t="s">
        <v>81</v>
      </c>
    </row>
    <row r="32" spans="1:11" ht="47.25">
      <c r="A32" s="9" t="s">
        <v>87</v>
      </c>
      <c r="B32" s="47" t="s">
        <v>95</v>
      </c>
      <c r="C32" s="130" t="s">
        <v>744</v>
      </c>
      <c r="D32" s="47" t="s">
        <v>722</v>
      </c>
      <c r="E32" s="26" t="s">
        <v>92</v>
      </c>
      <c r="F32" s="89">
        <v>680</v>
      </c>
      <c r="G32" s="89">
        <v>0</v>
      </c>
      <c r="H32" s="92">
        <v>35.4</v>
      </c>
      <c r="I32" s="9" t="s">
        <v>93</v>
      </c>
      <c r="J32" s="22" t="s">
        <v>43</v>
      </c>
      <c r="K32" s="22" t="s">
        <v>81</v>
      </c>
    </row>
    <row r="33" spans="1:11" ht="47.25">
      <c r="A33" s="9" t="s">
        <v>87</v>
      </c>
      <c r="B33" s="47" t="s">
        <v>95</v>
      </c>
      <c r="C33" s="130" t="s">
        <v>742</v>
      </c>
      <c r="D33" s="47" t="s">
        <v>722</v>
      </c>
      <c r="E33" s="26" t="s">
        <v>92</v>
      </c>
      <c r="F33" s="89">
        <v>802</v>
      </c>
      <c r="G33" s="89">
        <v>0</v>
      </c>
      <c r="H33" s="92">
        <v>135</v>
      </c>
      <c r="I33" s="9" t="s">
        <v>93</v>
      </c>
      <c r="J33" s="22" t="s">
        <v>43</v>
      </c>
      <c r="K33" s="22" t="s">
        <v>81</v>
      </c>
    </row>
    <row r="34" spans="1:11" ht="47.25">
      <c r="A34" s="9" t="s">
        <v>87</v>
      </c>
      <c r="B34" s="47" t="s">
        <v>95</v>
      </c>
      <c r="C34" s="130" t="s">
        <v>743</v>
      </c>
      <c r="D34" s="47" t="s">
        <v>722</v>
      </c>
      <c r="E34" s="26" t="s">
        <v>92</v>
      </c>
      <c r="F34" s="89">
        <v>412</v>
      </c>
      <c r="G34" s="88">
        <v>0</v>
      </c>
      <c r="H34" s="92">
        <v>87</v>
      </c>
      <c r="I34" s="9" t="s">
        <v>93</v>
      </c>
      <c r="J34" s="22" t="s">
        <v>43</v>
      </c>
      <c r="K34" s="22" t="s">
        <v>81</v>
      </c>
    </row>
    <row r="35" spans="1:11" ht="31.5">
      <c r="A35" s="9" t="s">
        <v>87</v>
      </c>
      <c r="B35" s="47" t="s">
        <v>95</v>
      </c>
      <c r="C35" s="130" t="s">
        <v>674</v>
      </c>
      <c r="D35" s="47" t="s">
        <v>721</v>
      </c>
      <c r="E35" s="26" t="s">
        <v>92</v>
      </c>
      <c r="F35" s="89">
        <v>14.8</v>
      </c>
      <c r="G35" s="88">
        <v>0.496</v>
      </c>
      <c r="H35" s="92">
        <v>16.100000000000001</v>
      </c>
      <c r="I35" s="9" t="s">
        <v>93</v>
      </c>
      <c r="J35" s="22" t="s">
        <v>43</v>
      </c>
      <c r="K35" s="22" t="s">
        <v>81</v>
      </c>
    </row>
    <row r="36" spans="1:11" ht="31.5">
      <c r="A36" s="9" t="s">
        <v>87</v>
      </c>
      <c r="B36" s="47" t="s">
        <v>95</v>
      </c>
      <c r="C36" s="130" t="s">
        <v>671</v>
      </c>
      <c r="D36" s="47" t="s">
        <v>721</v>
      </c>
      <c r="E36" s="26" t="s">
        <v>92</v>
      </c>
      <c r="F36" s="89">
        <v>10.6</v>
      </c>
      <c r="G36" s="88">
        <v>0.496</v>
      </c>
      <c r="H36" s="92">
        <v>14.7</v>
      </c>
      <c r="I36" s="9" t="s">
        <v>93</v>
      </c>
      <c r="J36" s="22" t="s">
        <v>43</v>
      </c>
      <c r="K36" s="22" t="s">
        <v>81</v>
      </c>
    </row>
    <row r="37" spans="1:11" ht="31.5">
      <c r="A37" s="9" t="s">
        <v>87</v>
      </c>
      <c r="B37" s="47" t="s">
        <v>95</v>
      </c>
      <c r="C37" s="130" t="s">
        <v>673</v>
      </c>
      <c r="D37" s="47" t="s">
        <v>721</v>
      </c>
      <c r="E37" s="26" t="s">
        <v>92</v>
      </c>
      <c r="F37" s="89">
        <v>18.600000000000001</v>
      </c>
      <c r="G37" s="88">
        <v>0.99099999999999999</v>
      </c>
      <c r="H37" s="92">
        <v>28.5</v>
      </c>
      <c r="I37" s="9" t="s">
        <v>93</v>
      </c>
      <c r="J37" s="22" t="s">
        <v>43</v>
      </c>
      <c r="K37" s="22" t="s">
        <v>81</v>
      </c>
    </row>
    <row r="38" spans="1:11" ht="31.5">
      <c r="A38" s="9" t="s">
        <v>87</v>
      </c>
      <c r="B38" s="47" t="s">
        <v>95</v>
      </c>
      <c r="C38" s="130" t="s">
        <v>672</v>
      </c>
      <c r="D38" s="47" t="s">
        <v>721</v>
      </c>
      <c r="E38" s="26" t="s">
        <v>92</v>
      </c>
      <c r="F38" s="89">
        <v>14.3</v>
      </c>
      <c r="G38" s="88">
        <v>0.99099999999999999</v>
      </c>
      <c r="H38" s="92">
        <v>27.1</v>
      </c>
      <c r="I38" s="9" t="s">
        <v>93</v>
      </c>
      <c r="J38" s="22" t="s">
        <v>43</v>
      </c>
      <c r="K38" s="22" t="s">
        <v>81</v>
      </c>
    </row>
    <row r="39" spans="1:11" ht="63">
      <c r="A39" s="9" t="s">
        <v>87</v>
      </c>
      <c r="B39" s="47" t="s">
        <v>95</v>
      </c>
      <c r="C39" s="130" t="s">
        <v>676</v>
      </c>
      <c r="D39" s="47" t="s">
        <v>96</v>
      </c>
      <c r="E39" s="26" t="s">
        <v>92</v>
      </c>
      <c r="F39" s="89">
        <v>5.66</v>
      </c>
      <c r="G39" s="89">
        <v>8.94</v>
      </c>
      <c r="H39" s="92">
        <v>17.600000000000001</v>
      </c>
      <c r="I39" s="9" t="s">
        <v>93</v>
      </c>
      <c r="J39" s="22" t="s">
        <v>43</v>
      </c>
      <c r="K39" s="22" t="s">
        <v>81</v>
      </c>
    </row>
    <row r="40" spans="1:11" ht="31.5">
      <c r="A40" s="9" t="s">
        <v>87</v>
      </c>
      <c r="B40" s="47" t="s">
        <v>95</v>
      </c>
      <c r="C40" s="130" t="s">
        <v>675</v>
      </c>
      <c r="D40" s="47" t="s">
        <v>721</v>
      </c>
      <c r="E40" s="26" t="s">
        <v>92</v>
      </c>
      <c r="F40" s="89">
        <v>9.44</v>
      </c>
      <c r="G40" s="89">
        <v>9.43</v>
      </c>
      <c r="H40" s="92">
        <v>30</v>
      </c>
      <c r="I40" s="9" t="s">
        <v>93</v>
      </c>
      <c r="J40" s="22" t="s">
        <v>43</v>
      </c>
      <c r="K40" s="22" t="s">
        <v>81</v>
      </c>
    </row>
    <row r="41" spans="1:11" ht="15.75">
      <c r="A41" s="9" t="s">
        <v>87</v>
      </c>
      <c r="B41" s="130" t="s">
        <v>97</v>
      </c>
      <c r="C41" s="130" t="s">
        <v>98</v>
      </c>
      <c r="D41" s="47" t="s">
        <v>707</v>
      </c>
      <c r="E41" s="26" t="s">
        <v>66</v>
      </c>
      <c r="F41" s="89">
        <v>18200</v>
      </c>
      <c r="G41" s="89">
        <v>0</v>
      </c>
      <c r="H41" s="92"/>
      <c r="I41" s="9"/>
      <c r="J41" s="22" t="s">
        <v>43</v>
      </c>
      <c r="K41" s="22" t="s">
        <v>81</v>
      </c>
    </row>
    <row r="42" spans="1:11" ht="47.25">
      <c r="A42" s="9" t="s">
        <v>87</v>
      </c>
      <c r="B42" s="130" t="s">
        <v>97</v>
      </c>
      <c r="C42" s="130" t="s">
        <v>99</v>
      </c>
      <c r="D42" s="47" t="s">
        <v>692</v>
      </c>
      <c r="E42" s="26" t="s">
        <v>66</v>
      </c>
      <c r="F42" s="89">
        <v>3010</v>
      </c>
      <c r="G42" s="89">
        <v>0</v>
      </c>
      <c r="H42" s="92"/>
      <c r="I42" s="9"/>
      <c r="J42" s="22" t="s">
        <v>43</v>
      </c>
      <c r="K42" s="22" t="s">
        <v>81</v>
      </c>
    </row>
    <row r="43" spans="1:11" ht="31.5">
      <c r="A43" s="9" t="s">
        <v>87</v>
      </c>
      <c r="B43" s="47" t="s">
        <v>100</v>
      </c>
      <c r="C43" s="130" t="s">
        <v>101</v>
      </c>
      <c r="D43" s="47" t="s">
        <v>705</v>
      </c>
      <c r="E43" s="26" t="s">
        <v>89</v>
      </c>
      <c r="F43" s="89">
        <v>1.66</v>
      </c>
      <c r="G43" s="89">
        <v>0</v>
      </c>
      <c r="H43" s="92">
        <v>2600</v>
      </c>
      <c r="I43" s="9" t="s">
        <v>771</v>
      </c>
      <c r="J43" s="22" t="s">
        <v>43</v>
      </c>
      <c r="K43" s="22" t="s">
        <v>81</v>
      </c>
    </row>
    <row r="44" spans="1:11" ht="15.75">
      <c r="A44" s="9" t="s">
        <v>87</v>
      </c>
      <c r="B44" s="47" t="s">
        <v>102</v>
      </c>
      <c r="C44" s="47" t="s">
        <v>103</v>
      </c>
      <c r="D44" s="47" t="s">
        <v>707</v>
      </c>
      <c r="E44" s="26" t="s">
        <v>66</v>
      </c>
      <c r="F44" s="89">
        <v>18200</v>
      </c>
      <c r="G44" s="89">
        <v>0</v>
      </c>
      <c r="H44" s="92"/>
      <c r="I44" s="9"/>
      <c r="J44" s="22" t="s">
        <v>43</v>
      </c>
      <c r="K44" s="22" t="s">
        <v>81</v>
      </c>
    </row>
    <row r="45" spans="1:11" ht="31.5">
      <c r="A45" s="9" t="s">
        <v>87</v>
      </c>
      <c r="B45" s="47" t="s">
        <v>104</v>
      </c>
      <c r="C45" s="47" t="s">
        <v>667</v>
      </c>
      <c r="D45" s="47" t="s">
        <v>720</v>
      </c>
      <c r="E45" s="26" t="s">
        <v>92</v>
      </c>
      <c r="F45" s="89">
        <v>245</v>
      </c>
      <c r="G45" s="89">
        <v>0</v>
      </c>
      <c r="H45" s="93">
        <v>29.1</v>
      </c>
      <c r="I45" s="36" t="s">
        <v>93</v>
      </c>
      <c r="J45" s="22" t="s">
        <v>43</v>
      </c>
      <c r="K45" s="22" t="s">
        <v>81</v>
      </c>
    </row>
    <row r="46" spans="1:11" ht="31.5">
      <c r="A46" s="9" t="s">
        <v>87</v>
      </c>
      <c r="B46" s="47" t="s">
        <v>104</v>
      </c>
      <c r="C46" s="47" t="s">
        <v>666</v>
      </c>
      <c r="D46" s="47" t="s">
        <v>720</v>
      </c>
      <c r="E46" s="26" t="s">
        <v>92</v>
      </c>
      <c r="F46" s="89">
        <v>199</v>
      </c>
      <c r="G46" s="89">
        <v>0</v>
      </c>
      <c r="H46" s="93">
        <v>44</v>
      </c>
      <c r="I46" s="36" t="s">
        <v>93</v>
      </c>
      <c r="J46" s="22" t="s">
        <v>43</v>
      </c>
      <c r="K46" s="22" t="s">
        <v>81</v>
      </c>
    </row>
    <row r="47" spans="1:11" ht="31.5">
      <c r="A47" s="9" t="s">
        <v>87</v>
      </c>
      <c r="B47" s="47" t="s">
        <v>104</v>
      </c>
      <c r="C47" s="47" t="s">
        <v>669</v>
      </c>
      <c r="D47" s="47" t="s">
        <v>720</v>
      </c>
      <c r="E47" s="26" t="s">
        <v>92</v>
      </c>
      <c r="F47" s="89">
        <v>299</v>
      </c>
      <c r="G47" s="89">
        <v>0</v>
      </c>
      <c r="H47" s="93">
        <v>98</v>
      </c>
      <c r="I47" s="36" t="s">
        <v>93</v>
      </c>
      <c r="J47" s="22" t="s">
        <v>43</v>
      </c>
      <c r="K47" s="22" t="s">
        <v>81</v>
      </c>
    </row>
    <row r="48" spans="1:11" ht="31.5">
      <c r="A48" s="9" t="s">
        <v>87</v>
      </c>
      <c r="B48" s="47" t="s">
        <v>104</v>
      </c>
      <c r="C48" s="47" t="s">
        <v>665</v>
      </c>
      <c r="D48" s="47" t="s">
        <v>720</v>
      </c>
      <c r="E48" s="26" t="s">
        <v>92</v>
      </c>
      <c r="F48" s="89">
        <v>138</v>
      </c>
      <c r="G48" s="89">
        <v>0</v>
      </c>
      <c r="H48" s="93">
        <v>51.7</v>
      </c>
      <c r="I48" s="36" t="s">
        <v>93</v>
      </c>
      <c r="J48" s="22" t="s">
        <v>43</v>
      </c>
      <c r="K48" s="22" t="s">
        <v>81</v>
      </c>
    </row>
    <row r="49" spans="1:11" ht="31.5">
      <c r="A49" s="9" t="s">
        <v>87</v>
      </c>
      <c r="B49" s="47" t="s">
        <v>104</v>
      </c>
      <c r="C49" s="47" t="s">
        <v>668</v>
      </c>
      <c r="D49" s="47" t="s">
        <v>720</v>
      </c>
      <c r="E49" s="26" t="s">
        <v>92</v>
      </c>
      <c r="F49" s="89">
        <v>82.8</v>
      </c>
      <c r="G49" s="89">
        <v>68.8</v>
      </c>
      <c r="H49" s="92">
        <v>62</v>
      </c>
      <c r="I49" s="9" t="s">
        <v>93</v>
      </c>
      <c r="J49" s="22" t="s">
        <v>43</v>
      </c>
      <c r="K49" s="22" t="s">
        <v>81</v>
      </c>
    </row>
    <row r="50" spans="1:11" ht="31.5">
      <c r="A50" s="9" t="s">
        <v>87</v>
      </c>
      <c r="B50" s="47" t="s">
        <v>104</v>
      </c>
      <c r="C50" s="47" t="s">
        <v>664</v>
      </c>
      <c r="D50" s="47" t="s">
        <v>720</v>
      </c>
      <c r="E50" s="26" t="s">
        <v>92</v>
      </c>
      <c r="F50" s="89">
        <v>54.5</v>
      </c>
      <c r="G50" s="89">
        <v>27.4</v>
      </c>
      <c r="H50" s="92">
        <v>42.4</v>
      </c>
      <c r="I50" s="9" t="s">
        <v>93</v>
      </c>
      <c r="J50" s="22" t="s">
        <v>43</v>
      </c>
      <c r="K50" s="22" t="s">
        <v>81</v>
      </c>
    </row>
    <row r="51" spans="1:11" ht="31.5">
      <c r="A51" s="9" t="s">
        <v>87</v>
      </c>
      <c r="B51" s="47" t="s">
        <v>104</v>
      </c>
      <c r="C51" s="47" t="s">
        <v>670</v>
      </c>
      <c r="D51" s="47" t="s">
        <v>720</v>
      </c>
      <c r="E51" s="26" t="s">
        <v>92</v>
      </c>
      <c r="F51" s="89">
        <v>1010</v>
      </c>
      <c r="G51" s="89">
        <v>26.3</v>
      </c>
      <c r="H51" s="92">
        <v>164</v>
      </c>
      <c r="I51" s="9" t="s">
        <v>93</v>
      </c>
      <c r="J51" s="22" t="s">
        <v>43</v>
      </c>
      <c r="K51" s="22" t="s">
        <v>81</v>
      </c>
    </row>
    <row r="52" spans="1:11" ht="31.5">
      <c r="A52" s="9" t="s">
        <v>87</v>
      </c>
      <c r="B52" s="47" t="s">
        <v>104</v>
      </c>
      <c r="C52" s="47" t="s">
        <v>105</v>
      </c>
      <c r="D52" s="47" t="s">
        <v>720</v>
      </c>
      <c r="E52" s="26" t="s">
        <v>92</v>
      </c>
      <c r="F52" s="89">
        <v>159</v>
      </c>
      <c r="G52" s="89">
        <v>0</v>
      </c>
      <c r="H52" s="92">
        <v>23</v>
      </c>
      <c r="I52" s="9" t="s">
        <v>93</v>
      </c>
      <c r="J52" s="22" t="s">
        <v>43</v>
      </c>
      <c r="K52" s="22" t="s">
        <v>81</v>
      </c>
    </row>
    <row r="53" spans="1:11" ht="31.5">
      <c r="A53" s="9" t="s">
        <v>87</v>
      </c>
      <c r="B53" s="47" t="s">
        <v>104</v>
      </c>
      <c r="C53" s="47" t="s">
        <v>732</v>
      </c>
      <c r="D53" s="47" t="s">
        <v>720</v>
      </c>
      <c r="E53" s="26" t="s">
        <v>92</v>
      </c>
      <c r="F53" s="89">
        <v>194</v>
      </c>
      <c r="G53" s="89">
        <v>5.99</v>
      </c>
      <c r="H53" s="92">
        <v>30.1</v>
      </c>
      <c r="I53" s="9" t="s">
        <v>93</v>
      </c>
      <c r="J53" s="22" t="s">
        <v>43</v>
      </c>
      <c r="K53" s="22" t="s">
        <v>81</v>
      </c>
    </row>
    <row r="54" spans="1:11" ht="31.5">
      <c r="A54" s="9" t="s">
        <v>106</v>
      </c>
      <c r="B54" s="158" t="s">
        <v>654</v>
      </c>
      <c r="C54" s="130" t="s">
        <v>656</v>
      </c>
      <c r="D54" s="47" t="s">
        <v>709</v>
      </c>
      <c r="E54" s="26" t="s">
        <v>89</v>
      </c>
      <c r="F54" s="89">
        <v>0.45100000000000001</v>
      </c>
      <c r="G54" s="89">
        <v>0</v>
      </c>
      <c r="H54" s="92">
        <v>435</v>
      </c>
      <c r="I54" s="9" t="s">
        <v>80</v>
      </c>
      <c r="J54" s="22" t="s">
        <v>43</v>
      </c>
      <c r="K54" s="22" t="s">
        <v>81</v>
      </c>
    </row>
    <row r="55" spans="1:11" ht="63">
      <c r="A55" s="9" t="s">
        <v>106</v>
      </c>
      <c r="B55" s="158" t="s">
        <v>654</v>
      </c>
      <c r="C55" s="130" t="s">
        <v>750</v>
      </c>
      <c r="D55" s="47" t="s">
        <v>96</v>
      </c>
      <c r="E55" s="26" t="s">
        <v>92</v>
      </c>
      <c r="F55" s="89">
        <v>148</v>
      </c>
      <c r="G55" s="89">
        <v>0</v>
      </c>
      <c r="H55" s="92">
        <v>8.1</v>
      </c>
      <c r="I55" s="9" t="s">
        <v>93</v>
      </c>
      <c r="J55" s="22" t="s">
        <v>43</v>
      </c>
      <c r="K55" s="22" t="s">
        <v>81</v>
      </c>
    </row>
    <row r="56" spans="1:11" ht="63">
      <c r="A56" s="9" t="s">
        <v>106</v>
      </c>
      <c r="B56" s="158" t="s">
        <v>654</v>
      </c>
      <c r="C56" s="130" t="s">
        <v>679</v>
      </c>
      <c r="D56" s="47" t="s">
        <v>96</v>
      </c>
      <c r="E56" s="26" t="s">
        <v>92</v>
      </c>
      <c r="F56" s="89">
        <v>13.1</v>
      </c>
      <c r="G56" s="89">
        <v>2.3400000000000001E-2</v>
      </c>
      <c r="H56" s="92">
        <v>12</v>
      </c>
      <c r="I56" s="9" t="s">
        <v>93</v>
      </c>
      <c r="J56" s="22" t="s">
        <v>43</v>
      </c>
      <c r="K56" s="22" t="s">
        <v>81</v>
      </c>
    </row>
    <row r="57" spans="1:11" ht="63">
      <c r="A57" s="9" t="s">
        <v>106</v>
      </c>
      <c r="B57" s="158" t="s">
        <v>654</v>
      </c>
      <c r="C57" s="130" t="s">
        <v>680</v>
      </c>
      <c r="D57" s="47" t="s">
        <v>96</v>
      </c>
      <c r="E57" s="26" t="s">
        <v>92</v>
      </c>
      <c r="F57" s="89">
        <v>8.08</v>
      </c>
      <c r="G57" s="89">
        <v>0</v>
      </c>
      <c r="H57" s="92">
        <v>6.3</v>
      </c>
      <c r="I57" s="9" t="s">
        <v>93</v>
      </c>
      <c r="J57" s="22" t="s">
        <v>43</v>
      </c>
      <c r="K57" s="22" t="s">
        <v>81</v>
      </c>
    </row>
    <row r="58" spans="1:11" ht="63">
      <c r="A58" s="9" t="s">
        <v>106</v>
      </c>
      <c r="B58" s="158" t="s">
        <v>654</v>
      </c>
      <c r="C58" s="130" t="s">
        <v>678</v>
      </c>
      <c r="D58" s="47" t="s">
        <v>96</v>
      </c>
      <c r="E58" s="26" t="s">
        <v>92</v>
      </c>
      <c r="F58" s="89">
        <v>7.39</v>
      </c>
      <c r="G58" s="89">
        <v>0.496</v>
      </c>
      <c r="H58" s="92">
        <v>13.6</v>
      </c>
      <c r="I58" s="9" t="s">
        <v>93</v>
      </c>
      <c r="J58" s="22" t="s">
        <v>43</v>
      </c>
      <c r="K58" s="22" t="s">
        <v>81</v>
      </c>
    </row>
    <row r="59" spans="1:11" ht="47.25">
      <c r="A59" s="9" t="s">
        <v>106</v>
      </c>
      <c r="B59" s="158" t="s">
        <v>654</v>
      </c>
      <c r="C59" s="130" t="s">
        <v>114</v>
      </c>
      <c r="D59" s="47" t="s">
        <v>701</v>
      </c>
      <c r="E59" s="26" t="s">
        <v>92</v>
      </c>
      <c r="F59" s="89">
        <v>12.6</v>
      </c>
      <c r="G59" s="89">
        <v>2.5100000000000001E-2</v>
      </c>
      <c r="H59" s="92">
        <v>14.2</v>
      </c>
      <c r="I59" s="9" t="s">
        <v>93</v>
      </c>
      <c r="J59" s="22" t="s">
        <v>43</v>
      </c>
      <c r="K59" s="22" t="s">
        <v>81</v>
      </c>
    </row>
    <row r="60" spans="1:11" ht="31.5">
      <c r="A60" s="9" t="s">
        <v>106</v>
      </c>
      <c r="B60" s="159" t="s">
        <v>654</v>
      </c>
      <c r="C60" s="47" t="s">
        <v>115</v>
      </c>
      <c r="D60" s="47" t="s">
        <v>712</v>
      </c>
      <c r="E60" s="26" t="s">
        <v>79</v>
      </c>
      <c r="F60" s="89">
        <v>815</v>
      </c>
      <c r="G60" s="89">
        <v>1230</v>
      </c>
      <c r="H60" s="92">
        <v>722</v>
      </c>
      <c r="I60" s="9" t="s">
        <v>80</v>
      </c>
      <c r="J60" s="22" t="s">
        <v>43</v>
      </c>
      <c r="K60" s="22" t="s">
        <v>81</v>
      </c>
    </row>
    <row r="61" spans="1:11" ht="31.5">
      <c r="A61" s="9" t="s">
        <v>106</v>
      </c>
      <c r="B61" s="159" t="s">
        <v>654</v>
      </c>
      <c r="C61" s="47" t="s">
        <v>658</v>
      </c>
      <c r="D61" s="47" t="s">
        <v>711</v>
      </c>
      <c r="E61" s="26" t="s">
        <v>79</v>
      </c>
      <c r="F61" s="89">
        <v>433</v>
      </c>
      <c r="G61" s="89">
        <v>1080</v>
      </c>
      <c r="H61" s="92">
        <v>654</v>
      </c>
      <c r="I61" s="9" t="s">
        <v>80</v>
      </c>
      <c r="J61" s="22" t="s">
        <v>43</v>
      </c>
      <c r="K61" s="22" t="s">
        <v>81</v>
      </c>
    </row>
    <row r="62" spans="1:11" ht="31.5">
      <c r="A62" s="9" t="s">
        <v>106</v>
      </c>
      <c r="B62" s="159" t="s">
        <v>654</v>
      </c>
      <c r="C62" s="47" t="s">
        <v>116</v>
      </c>
      <c r="D62" s="47" t="s">
        <v>702</v>
      </c>
      <c r="E62" s="26" t="s">
        <v>92</v>
      </c>
      <c r="F62" s="89">
        <v>3.37</v>
      </c>
      <c r="G62" s="89">
        <v>0.39300000000000002</v>
      </c>
      <c r="H62" s="92">
        <v>11.1</v>
      </c>
      <c r="I62" s="9" t="s">
        <v>93</v>
      </c>
      <c r="J62" s="22" t="s">
        <v>43</v>
      </c>
      <c r="K62" s="22" t="s">
        <v>81</v>
      </c>
    </row>
    <row r="63" spans="1:11" ht="47.25">
      <c r="A63" s="9" t="s">
        <v>106</v>
      </c>
      <c r="B63" s="158" t="s">
        <v>654</v>
      </c>
      <c r="C63" s="130" t="s">
        <v>655</v>
      </c>
      <c r="D63" s="47" t="s">
        <v>692</v>
      </c>
      <c r="E63" s="26" t="s">
        <v>66</v>
      </c>
      <c r="F63" s="89">
        <v>3010</v>
      </c>
      <c r="G63" s="89">
        <v>0</v>
      </c>
      <c r="H63" s="92"/>
      <c r="I63" s="9"/>
      <c r="J63" s="22" t="s">
        <v>43</v>
      </c>
      <c r="K63" s="22" t="s">
        <v>81</v>
      </c>
    </row>
    <row r="64" spans="1:11" ht="47.25">
      <c r="A64" s="9" t="s">
        <v>106</v>
      </c>
      <c r="B64" s="158" t="s">
        <v>654</v>
      </c>
      <c r="C64" s="130" t="s">
        <v>117</v>
      </c>
      <c r="D64" s="47" t="s">
        <v>752</v>
      </c>
      <c r="E64" s="26" t="s">
        <v>79</v>
      </c>
      <c r="F64" s="89">
        <v>188</v>
      </c>
      <c r="G64" s="89">
        <v>857</v>
      </c>
      <c r="H64" s="92">
        <v>514</v>
      </c>
      <c r="I64" s="9" t="s">
        <v>80</v>
      </c>
      <c r="J64" s="22" t="s">
        <v>43</v>
      </c>
      <c r="K64" s="22" t="s">
        <v>81</v>
      </c>
    </row>
    <row r="65" spans="1:11" ht="31.5">
      <c r="A65" s="9" t="s">
        <v>106</v>
      </c>
      <c r="B65" s="47" t="s">
        <v>107</v>
      </c>
      <c r="C65" s="47" t="s">
        <v>108</v>
      </c>
      <c r="D65" s="47" t="s">
        <v>714</v>
      </c>
      <c r="E65" s="26" t="s">
        <v>92</v>
      </c>
      <c r="F65" s="89">
        <v>38.200000000000003</v>
      </c>
      <c r="G65" s="89">
        <v>0</v>
      </c>
      <c r="H65" s="92">
        <v>46.3</v>
      </c>
      <c r="I65" s="9" t="s">
        <v>93</v>
      </c>
      <c r="J65" s="22" t="s">
        <v>43</v>
      </c>
      <c r="K65" s="22" t="s">
        <v>81</v>
      </c>
    </row>
    <row r="66" spans="1:11" ht="15.75">
      <c r="A66" s="9" t="s">
        <v>106</v>
      </c>
      <c r="B66" s="47" t="s">
        <v>107</v>
      </c>
      <c r="C66" s="47" t="s">
        <v>109</v>
      </c>
      <c r="D66" s="47" t="s">
        <v>715</v>
      </c>
      <c r="E66" s="26" t="s">
        <v>92</v>
      </c>
      <c r="F66" s="89">
        <v>13.3</v>
      </c>
      <c r="G66" s="89">
        <v>0</v>
      </c>
      <c r="H66" s="92">
        <v>3.21</v>
      </c>
      <c r="I66" s="9" t="s">
        <v>93</v>
      </c>
      <c r="J66" s="22" t="s">
        <v>43</v>
      </c>
      <c r="K66" s="22" t="s">
        <v>81</v>
      </c>
    </row>
    <row r="67" spans="1:11" ht="15.75">
      <c r="A67" s="9" t="s">
        <v>106</v>
      </c>
      <c r="B67" s="47" t="s">
        <v>107</v>
      </c>
      <c r="C67" s="47" t="s">
        <v>663</v>
      </c>
      <c r="D67" s="47" t="s">
        <v>718</v>
      </c>
      <c r="E67" s="26" t="s">
        <v>89</v>
      </c>
      <c r="F67" s="89">
        <v>2.8</v>
      </c>
      <c r="G67" s="89">
        <v>0</v>
      </c>
      <c r="H67" s="92"/>
      <c r="I67" s="9"/>
      <c r="J67" s="22" t="s">
        <v>43</v>
      </c>
      <c r="K67" s="22" t="s">
        <v>81</v>
      </c>
    </row>
    <row r="68" spans="1:11" ht="15.75">
      <c r="A68" s="9" t="s">
        <v>106</v>
      </c>
      <c r="B68" s="47" t="s">
        <v>107</v>
      </c>
      <c r="C68" s="47" t="s">
        <v>110</v>
      </c>
      <c r="D68" s="47" t="s">
        <v>110</v>
      </c>
      <c r="E68" s="26" t="s">
        <v>92</v>
      </c>
      <c r="F68" s="89">
        <v>13</v>
      </c>
      <c r="G68" s="89">
        <v>0</v>
      </c>
      <c r="H68" s="92">
        <v>8.6</v>
      </c>
      <c r="I68" s="9" t="s">
        <v>93</v>
      </c>
      <c r="J68" s="22" t="s">
        <v>43</v>
      </c>
      <c r="K68" s="22" t="s">
        <v>81</v>
      </c>
    </row>
    <row r="69" spans="1:11" ht="15.75">
      <c r="A69" s="9" t="s">
        <v>106</v>
      </c>
      <c r="B69" s="47" t="s">
        <v>107</v>
      </c>
      <c r="C69" s="47" t="s">
        <v>111</v>
      </c>
      <c r="D69" s="47" t="s">
        <v>111</v>
      </c>
      <c r="E69" s="26" t="s">
        <v>92</v>
      </c>
      <c r="F69" s="89">
        <v>3.71</v>
      </c>
      <c r="G69" s="89">
        <v>0</v>
      </c>
      <c r="H69" s="92">
        <v>6.98</v>
      </c>
      <c r="I69" s="9" t="s">
        <v>93</v>
      </c>
      <c r="J69" s="22" t="s">
        <v>43</v>
      </c>
      <c r="K69" s="22" t="s">
        <v>81</v>
      </c>
    </row>
    <row r="70" spans="1:11" ht="15.75">
      <c r="A70" s="9" t="s">
        <v>106</v>
      </c>
      <c r="B70" s="47" t="s">
        <v>107</v>
      </c>
      <c r="C70" s="47" t="s">
        <v>662</v>
      </c>
      <c r="D70" s="47" t="s">
        <v>717</v>
      </c>
      <c r="E70" s="26" t="s">
        <v>92</v>
      </c>
      <c r="F70" s="89">
        <v>3.61</v>
      </c>
      <c r="G70" s="89">
        <v>0</v>
      </c>
      <c r="H70" s="92">
        <v>2.69</v>
      </c>
      <c r="I70" s="9" t="s">
        <v>93</v>
      </c>
      <c r="J70" s="22" t="s">
        <v>43</v>
      </c>
      <c r="K70" s="22" t="s">
        <v>81</v>
      </c>
    </row>
    <row r="71" spans="1:11" ht="15.75">
      <c r="A71" s="9" t="s">
        <v>106</v>
      </c>
      <c r="B71" s="47" t="s">
        <v>107</v>
      </c>
      <c r="C71" s="47" t="s">
        <v>112</v>
      </c>
      <c r="D71" s="47" t="s">
        <v>112</v>
      </c>
      <c r="E71" s="26" t="s">
        <v>92</v>
      </c>
      <c r="F71" s="89">
        <v>8.69</v>
      </c>
      <c r="G71" s="89">
        <v>0</v>
      </c>
      <c r="H71" s="92">
        <v>2.2000000000000002</v>
      </c>
      <c r="I71" s="9" t="s">
        <v>93</v>
      </c>
      <c r="J71" s="22" t="s">
        <v>43</v>
      </c>
      <c r="K71" s="22" t="s">
        <v>81</v>
      </c>
    </row>
    <row r="72" spans="1:11" ht="15.75">
      <c r="A72" s="9" t="s">
        <v>106</v>
      </c>
      <c r="B72" s="47" t="s">
        <v>107</v>
      </c>
      <c r="C72" s="47" t="s">
        <v>113</v>
      </c>
      <c r="D72" s="47" t="s">
        <v>716</v>
      </c>
      <c r="E72" s="26" t="s">
        <v>92</v>
      </c>
      <c r="F72" s="89">
        <v>15.9</v>
      </c>
      <c r="G72" s="89">
        <v>0</v>
      </c>
      <c r="H72" s="93">
        <v>5.0999999999999996</v>
      </c>
      <c r="I72" s="36" t="s">
        <v>93</v>
      </c>
      <c r="J72" s="22" t="s">
        <v>43</v>
      </c>
      <c r="K72" s="22" t="s">
        <v>81</v>
      </c>
    </row>
    <row r="73" spans="1:11" ht="47.25">
      <c r="A73" s="9" t="s">
        <v>106</v>
      </c>
      <c r="B73" s="130" t="s">
        <v>120</v>
      </c>
      <c r="C73" s="130" t="s">
        <v>657</v>
      </c>
      <c r="D73" s="47" t="s">
        <v>710</v>
      </c>
      <c r="E73" s="26" t="s">
        <v>92</v>
      </c>
      <c r="F73" s="89">
        <v>4.28</v>
      </c>
      <c r="G73" s="89">
        <v>0</v>
      </c>
      <c r="H73" s="93">
        <v>4.8899999999999997</v>
      </c>
      <c r="I73" s="36" t="s">
        <v>93</v>
      </c>
      <c r="J73" s="22" t="s">
        <v>43</v>
      </c>
      <c r="K73" s="22" t="s">
        <v>81</v>
      </c>
    </row>
    <row r="74" spans="1:11" ht="47.25">
      <c r="A74" s="9" t="s">
        <v>106</v>
      </c>
      <c r="B74" s="47" t="s">
        <v>121</v>
      </c>
      <c r="C74" s="47" t="s">
        <v>122</v>
      </c>
      <c r="D74" s="47" t="s">
        <v>704</v>
      </c>
      <c r="E74" s="26" t="s">
        <v>92</v>
      </c>
      <c r="F74" s="89">
        <v>55.6</v>
      </c>
      <c r="G74" s="89">
        <v>0</v>
      </c>
      <c r="H74" s="93">
        <v>14.8</v>
      </c>
      <c r="I74" s="36" t="s">
        <v>93</v>
      </c>
      <c r="J74" s="22" t="s">
        <v>43</v>
      </c>
      <c r="K74" s="22" t="s">
        <v>81</v>
      </c>
    </row>
    <row r="75" spans="1:11" ht="31.5">
      <c r="A75" s="9" t="s">
        <v>106</v>
      </c>
      <c r="B75" s="47" t="s">
        <v>121</v>
      </c>
      <c r="C75" s="47" t="s">
        <v>123</v>
      </c>
      <c r="D75" s="47" t="s">
        <v>703</v>
      </c>
      <c r="E75" s="26" t="s">
        <v>92</v>
      </c>
      <c r="F75" s="89">
        <v>42.3</v>
      </c>
      <c r="G75" s="89">
        <v>0</v>
      </c>
      <c r="H75" s="93">
        <v>11.6</v>
      </c>
      <c r="I75" s="36" t="s">
        <v>93</v>
      </c>
      <c r="J75" s="22" t="s">
        <v>43</v>
      </c>
      <c r="K75" s="22" t="s">
        <v>81</v>
      </c>
    </row>
    <row r="76" spans="1:11" ht="31.5">
      <c r="A76" s="9" t="s">
        <v>106</v>
      </c>
      <c r="B76" s="47" t="s">
        <v>104</v>
      </c>
      <c r="C76" s="47" t="s">
        <v>124</v>
      </c>
      <c r="D76" s="47" t="s">
        <v>719</v>
      </c>
      <c r="E76" s="26" t="s">
        <v>92</v>
      </c>
      <c r="F76" s="89">
        <v>103</v>
      </c>
      <c r="G76" s="88">
        <v>0</v>
      </c>
      <c r="H76" s="93">
        <v>25.9</v>
      </c>
      <c r="I76" s="36" t="s">
        <v>93</v>
      </c>
      <c r="J76" s="22" t="s">
        <v>43</v>
      </c>
      <c r="K76" s="22" t="s">
        <v>81</v>
      </c>
    </row>
    <row r="77" spans="1:11" ht="47.25">
      <c r="A77" s="9" t="s">
        <v>125</v>
      </c>
      <c r="B77" s="47" t="s">
        <v>126</v>
      </c>
      <c r="C77" s="47" t="s">
        <v>684</v>
      </c>
      <c r="D77" s="47" t="s">
        <v>727</v>
      </c>
      <c r="E77" s="26" t="s">
        <v>92</v>
      </c>
      <c r="F77" s="89">
        <v>62.6</v>
      </c>
      <c r="G77" s="89">
        <v>0</v>
      </c>
      <c r="H77" s="92">
        <v>19.3</v>
      </c>
      <c r="I77" s="9" t="s">
        <v>93</v>
      </c>
      <c r="J77" s="22" t="s">
        <v>43</v>
      </c>
      <c r="K77" s="22" t="s">
        <v>81</v>
      </c>
    </row>
    <row r="78" spans="1:11" ht="47.25">
      <c r="A78" s="9" t="s">
        <v>125</v>
      </c>
      <c r="B78" s="47" t="s">
        <v>126</v>
      </c>
      <c r="C78" s="47" t="s">
        <v>685</v>
      </c>
      <c r="D78" s="47" t="s">
        <v>727</v>
      </c>
      <c r="E78" s="26" t="s">
        <v>92</v>
      </c>
      <c r="F78" s="89">
        <v>66</v>
      </c>
      <c r="G78" s="89">
        <v>0</v>
      </c>
      <c r="H78" s="92">
        <v>20.100000000000001</v>
      </c>
      <c r="I78" s="9" t="s">
        <v>93</v>
      </c>
      <c r="J78" s="22" t="s">
        <v>43</v>
      </c>
      <c r="K78" s="22" t="s">
        <v>81</v>
      </c>
    </row>
    <row r="79" spans="1:11" ht="47.25">
      <c r="A79" s="9" t="s">
        <v>125</v>
      </c>
      <c r="B79" s="47" t="s">
        <v>126</v>
      </c>
      <c r="C79" s="47" t="s">
        <v>681</v>
      </c>
      <c r="D79" s="47" t="s">
        <v>727</v>
      </c>
      <c r="E79" s="26" t="s">
        <v>92</v>
      </c>
      <c r="F79" s="89">
        <v>55.3</v>
      </c>
      <c r="G79" s="89">
        <v>0</v>
      </c>
      <c r="H79" s="92">
        <v>18.8</v>
      </c>
      <c r="I79" s="9" t="s">
        <v>93</v>
      </c>
      <c r="J79" s="22" t="s">
        <v>43</v>
      </c>
      <c r="K79" s="22" t="s">
        <v>81</v>
      </c>
    </row>
    <row r="80" spans="1:11" ht="47.25">
      <c r="A80" s="9" t="s">
        <v>125</v>
      </c>
      <c r="B80" s="47" t="s">
        <v>126</v>
      </c>
      <c r="C80" s="47" t="s">
        <v>682</v>
      </c>
      <c r="D80" s="47" t="s">
        <v>727</v>
      </c>
      <c r="E80" s="26" t="s">
        <v>92</v>
      </c>
      <c r="F80" s="89">
        <v>46.8</v>
      </c>
      <c r="G80" s="89">
        <v>0</v>
      </c>
      <c r="H80" s="92">
        <v>20.7</v>
      </c>
      <c r="I80" s="9" t="s">
        <v>93</v>
      </c>
      <c r="J80" s="22" t="s">
        <v>43</v>
      </c>
      <c r="K80" s="22" t="s">
        <v>81</v>
      </c>
    </row>
    <row r="81" spans="1:11" ht="47.25">
      <c r="A81" s="9" t="s">
        <v>125</v>
      </c>
      <c r="B81" s="47" t="s">
        <v>126</v>
      </c>
      <c r="C81" s="47" t="s">
        <v>683</v>
      </c>
      <c r="D81" s="47" t="s">
        <v>727</v>
      </c>
      <c r="E81" s="26" t="s">
        <v>92</v>
      </c>
      <c r="F81" s="89">
        <v>12.6</v>
      </c>
      <c r="G81" s="89">
        <v>0</v>
      </c>
      <c r="H81" s="92">
        <v>5.77</v>
      </c>
      <c r="I81" s="9" t="s">
        <v>93</v>
      </c>
      <c r="J81" s="22" t="s">
        <v>43</v>
      </c>
      <c r="K81" s="22" t="s">
        <v>81</v>
      </c>
    </row>
    <row r="82" spans="1:11" ht="31.5">
      <c r="A82" s="9" t="s">
        <v>125</v>
      </c>
      <c r="B82" s="47" t="s">
        <v>127</v>
      </c>
      <c r="C82" s="47" t="s">
        <v>127</v>
      </c>
      <c r="D82" s="47" t="s">
        <v>726</v>
      </c>
      <c r="E82" s="26" t="s">
        <v>62</v>
      </c>
      <c r="F82" s="89">
        <v>50500</v>
      </c>
      <c r="G82" s="89">
        <v>0</v>
      </c>
      <c r="H82" s="97">
        <v>9580</v>
      </c>
      <c r="I82" s="61" t="s">
        <v>130</v>
      </c>
      <c r="J82" s="22" t="s">
        <v>43</v>
      </c>
      <c r="K82" s="22" t="s">
        <v>81</v>
      </c>
    </row>
    <row r="83" spans="1:11" ht="94.5">
      <c r="A83" s="9" t="s">
        <v>125</v>
      </c>
      <c r="B83" s="47" t="s">
        <v>128</v>
      </c>
      <c r="C83" s="47" t="s">
        <v>129</v>
      </c>
      <c r="D83" s="47" t="s">
        <v>723</v>
      </c>
      <c r="E83" s="26" t="s">
        <v>62</v>
      </c>
      <c r="F83" s="89">
        <v>167000</v>
      </c>
      <c r="G83" s="89">
        <v>0</v>
      </c>
      <c r="H83" s="92">
        <v>47400</v>
      </c>
      <c r="I83" s="9" t="s">
        <v>130</v>
      </c>
      <c r="J83" s="22" t="s">
        <v>43</v>
      </c>
      <c r="K83" s="22" t="s">
        <v>81</v>
      </c>
    </row>
    <row r="84" spans="1:11" ht="78.75">
      <c r="A84" s="9" t="s">
        <v>125</v>
      </c>
      <c r="B84" s="47" t="s">
        <v>128</v>
      </c>
      <c r="C84" s="47" t="s">
        <v>131</v>
      </c>
      <c r="D84" s="47" t="s">
        <v>724</v>
      </c>
      <c r="E84" s="26" t="s">
        <v>62</v>
      </c>
      <c r="F84" s="89">
        <v>41500</v>
      </c>
      <c r="G84" s="89">
        <v>0</v>
      </c>
      <c r="H84" s="92">
        <v>14000</v>
      </c>
      <c r="I84" s="9" t="s">
        <v>130</v>
      </c>
      <c r="J84" s="22" t="s">
        <v>43</v>
      </c>
      <c r="K84" s="22" t="s">
        <v>81</v>
      </c>
    </row>
    <row r="85" spans="1:11" ht="78.75">
      <c r="A85" s="9" t="s">
        <v>125</v>
      </c>
      <c r="B85" s="47" t="s">
        <v>128</v>
      </c>
      <c r="C85" s="47" t="s">
        <v>132</v>
      </c>
      <c r="D85" s="47" t="s">
        <v>725</v>
      </c>
      <c r="E85" s="26" t="s">
        <v>62</v>
      </c>
      <c r="F85" s="89">
        <v>14200</v>
      </c>
      <c r="G85" s="89">
        <v>0</v>
      </c>
      <c r="H85" s="92">
        <v>4740</v>
      </c>
      <c r="I85" s="9" t="s">
        <v>130</v>
      </c>
      <c r="J85" s="22" t="s">
        <v>43</v>
      </c>
      <c r="K85" s="22" t="s">
        <v>81</v>
      </c>
    </row>
    <row r="86" spans="1:11" ht="15.75">
      <c r="A86" s="9" t="s">
        <v>125</v>
      </c>
      <c r="B86" s="47" t="s">
        <v>133</v>
      </c>
      <c r="C86" s="47" t="s">
        <v>134</v>
      </c>
      <c r="D86" s="47"/>
      <c r="E86" s="26" t="s">
        <v>92</v>
      </c>
      <c r="F86" s="89">
        <v>278</v>
      </c>
      <c r="G86" s="89">
        <v>0</v>
      </c>
      <c r="H86" s="92"/>
      <c r="I86" s="9"/>
      <c r="J86" s="22" t="s">
        <v>49</v>
      </c>
      <c r="K86" s="22" t="s">
        <v>69</v>
      </c>
    </row>
    <row r="87" spans="1:11" ht="15.75">
      <c r="A87" s="9" t="s">
        <v>125</v>
      </c>
      <c r="B87" s="47" t="s">
        <v>133</v>
      </c>
      <c r="C87" s="47" t="s">
        <v>135</v>
      </c>
      <c r="D87" s="47"/>
      <c r="E87" s="26" t="s">
        <v>92</v>
      </c>
      <c r="F87" s="89">
        <v>203</v>
      </c>
      <c r="G87" s="89">
        <v>0</v>
      </c>
      <c r="H87" s="92"/>
      <c r="I87" s="9"/>
      <c r="J87" s="22" t="s">
        <v>49</v>
      </c>
      <c r="K87" s="22" t="s">
        <v>69</v>
      </c>
    </row>
    <row r="88" spans="1:11" ht="15.75">
      <c r="A88" s="9" t="s">
        <v>136</v>
      </c>
      <c r="B88" s="47" t="s">
        <v>137</v>
      </c>
      <c r="C88" s="47" t="s">
        <v>138</v>
      </c>
      <c r="D88" s="47"/>
      <c r="E88" s="26" t="s">
        <v>66</v>
      </c>
      <c r="F88" s="122">
        <v>19295.585289999999</v>
      </c>
      <c r="G88" s="89">
        <v>0</v>
      </c>
      <c r="H88" s="92"/>
      <c r="I88" s="9"/>
      <c r="J88" s="22" t="s">
        <v>45</v>
      </c>
      <c r="K88" s="22" t="s">
        <v>69</v>
      </c>
    </row>
    <row r="89" spans="1:11" ht="15.75">
      <c r="A89" s="9" t="s">
        <v>136</v>
      </c>
      <c r="B89" s="47" t="s">
        <v>137</v>
      </c>
      <c r="C89" s="47" t="s">
        <v>139</v>
      </c>
      <c r="D89" s="47"/>
      <c r="E89" s="26" t="s">
        <v>66</v>
      </c>
      <c r="F89" s="90">
        <v>2658.36996</v>
      </c>
      <c r="G89" s="88">
        <v>0</v>
      </c>
      <c r="H89" s="92"/>
      <c r="I89" s="9"/>
      <c r="J89" s="22" t="s">
        <v>45</v>
      </c>
      <c r="K89" s="22" t="s">
        <v>69</v>
      </c>
    </row>
    <row r="90" spans="1:11" ht="15.75">
      <c r="A90" s="9" t="s">
        <v>136</v>
      </c>
      <c r="B90" s="47" t="s">
        <v>137</v>
      </c>
      <c r="C90" s="47" t="s">
        <v>140</v>
      </c>
      <c r="D90" s="47"/>
      <c r="E90" s="26" t="s">
        <v>66</v>
      </c>
      <c r="F90" s="90">
        <v>3093.2210759999998</v>
      </c>
      <c r="G90" s="88">
        <v>0</v>
      </c>
      <c r="H90" s="93"/>
      <c r="I90" s="36"/>
      <c r="J90" s="22" t="s">
        <v>45</v>
      </c>
      <c r="K90" s="22" t="s">
        <v>69</v>
      </c>
    </row>
    <row r="91" spans="1:11" ht="31.5">
      <c r="A91" s="9" t="s">
        <v>136</v>
      </c>
      <c r="B91" s="47" t="s">
        <v>141</v>
      </c>
      <c r="C91" s="47" t="s">
        <v>142</v>
      </c>
      <c r="D91" s="47"/>
      <c r="E91" s="26" t="s">
        <v>66</v>
      </c>
      <c r="F91" s="90">
        <v>3463.3196095999997</v>
      </c>
      <c r="G91" s="88">
        <v>0</v>
      </c>
      <c r="H91" s="93"/>
      <c r="I91" s="36"/>
      <c r="J91" s="22" t="s">
        <v>143</v>
      </c>
      <c r="K91" s="22" t="s">
        <v>69</v>
      </c>
    </row>
    <row r="92" spans="1:11" ht="15.75">
      <c r="A92" s="9" t="s">
        <v>136</v>
      </c>
      <c r="B92" s="130" t="s">
        <v>149</v>
      </c>
      <c r="C92" s="47" t="s">
        <v>150</v>
      </c>
      <c r="D92" s="47"/>
      <c r="E92" s="26" t="s">
        <v>66</v>
      </c>
      <c r="F92" s="90">
        <v>2689.0674200000003</v>
      </c>
      <c r="G92" s="88">
        <v>0</v>
      </c>
      <c r="H92" s="93"/>
      <c r="I92" s="36"/>
      <c r="J92" s="22" t="s">
        <v>45</v>
      </c>
      <c r="K92" s="22" t="s">
        <v>69</v>
      </c>
    </row>
    <row r="93" spans="1:11" ht="31.5">
      <c r="A93" s="9" t="s">
        <v>136</v>
      </c>
      <c r="B93" s="47" t="s">
        <v>144</v>
      </c>
      <c r="C93" s="47" t="s">
        <v>145</v>
      </c>
      <c r="D93" s="47"/>
      <c r="E93" s="26" t="s">
        <v>66</v>
      </c>
      <c r="F93" s="90">
        <v>11090.109179999999</v>
      </c>
      <c r="G93" s="88">
        <v>0</v>
      </c>
      <c r="H93" s="93"/>
      <c r="I93" s="36"/>
      <c r="J93" s="22" t="s">
        <v>45</v>
      </c>
      <c r="K93" s="22" t="s">
        <v>69</v>
      </c>
    </row>
    <row r="94" spans="1:11" ht="31.5">
      <c r="A94" s="9" t="s">
        <v>136</v>
      </c>
      <c r="B94" s="47" t="s">
        <v>144</v>
      </c>
      <c r="C94" s="47" t="s">
        <v>146</v>
      </c>
      <c r="D94" s="47"/>
      <c r="E94" s="26" t="s">
        <v>66</v>
      </c>
      <c r="F94" s="90">
        <v>2703.622582</v>
      </c>
      <c r="G94" s="88">
        <v>0</v>
      </c>
      <c r="H94" s="93"/>
      <c r="I94" s="36"/>
      <c r="J94" s="22" t="s">
        <v>45</v>
      </c>
      <c r="K94" s="22" t="s">
        <v>69</v>
      </c>
    </row>
    <row r="95" spans="1:11" ht="31.5">
      <c r="A95" s="9" t="s">
        <v>136</v>
      </c>
      <c r="B95" s="47" t="s">
        <v>144</v>
      </c>
      <c r="C95" s="47" t="s">
        <v>147</v>
      </c>
      <c r="D95" s="47"/>
      <c r="E95" s="26" t="s">
        <v>66</v>
      </c>
      <c r="F95" s="90">
        <v>2897.7840819999997</v>
      </c>
      <c r="G95" s="88">
        <v>0</v>
      </c>
      <c r="H95" s="93"/>
      <c r="I95" s="36"/>
      <c r="J95" s="22" t="s">
        <v>45</v>
      </c>
      <c r="K95" s="22" t="s">
        <v>69</v>
      </c>
    </row>
    <row r="96" spans="1:11" ht="31.5">
      <c r="A96" s="9" t="s">
        <v>136</v>
      </c>
      <c r="B96" s="47" t="s">
        <v>144</v>
      </c>
      <c r="C96" s="47" t="s">
        <v>148</v>
      </c>
      <c r="D96" s="47"/>
      <c r="E96" s="26" t="s">
        <v>66</v>
      </c>
      <c r="F96" s="90">
        <v>4914.7019300000002</v>
      </c>
      <c r="G96" s="88">
        <v>0</v>
      </c>
      <c r="H96" s="93"/>
      <c r="I96" s="36"/>
      <c r="J96" s="22" t="s">
        <v>45</v>
      </c>
      <c r="K96" s="22" t="s">
        <v>69</v>
      </c>
    </row>
    <row r="97" spans="1:12" ht="15.75">
      <c r="A97" s="9" t="s">
        <v>136</v>
      </c>
      <c r="B97" s="47" t="s">
        <v>151</v>
      </c>
      <c r="C97" s="47" t="s">
        <v>152</v>
      </c>
      <c r="D97" s="47"/>
      <c r="E97" s="26" t="s">
        <v>66</v>
      </c>
      <c r="F97" s="90">
        <v>9464.7510160000002</v>
      </c>
      <c r="G97" s="88">
        <v>0</v>
      </c>
      <c r="H97" s="93"/>
      <c r="I97" s="36"/>
      <c r="J97" s="22" t="s">
        <v>45</v>
      </c>
      <c r="K97" s="22" t="s">
        <v>69</v>
      </c>
    </row>
    <row r="98" spans="1:12" ht="15.75">
      <c r="A98" s="9" t="s">
        <v>136</v>
      </c>
      <c r="B98" s="47" t="s">
        <v>151</v>
      </c>
      <c r="C98" s="47" t="s">
        <v>153</v>
      </c>
      <c r="D98" s="47"/>
      <c r="E98" s="26" t="s">
        <v>66</v>
      </c>
      <c r="F98" s="90">
        <v>2827.1014639999999</v>
      </c>
      <c r="G98" s="88">
        <v>0</v>
      </c>
      <c r="H98" s="93"/>
      <c r="I98" s="36"/>
      <c r="J98" s="22" t="s">
        <v>45</v>
      </c>
      <c r="K98" s="22" t="s">
        <v>69</v>
      </c>
    </row>
    <row r="99" spans="1:12" ht="15.75">
      <c r="A99" s="9" t="s">
        <v>154</v>
      </c>
      <c r="B99" s="47" t="s">
        <v>155</v>
      </c>
      <c r="C99" s="47" t="s">
        <v>766</v>
      </c>
      <c r="D99" s="47"/>
      <c r="E99" s="26" t="s">
        <v>89</v>
      </c>
      <c r="F99" s="90">
        <v>1.67</v>
      </c>
      <c r="G99" s="88">
        <v>0</v>
      </c>
      <c r="H99" s="93"/>
      <c r="I99" s="36"/>
      <c r="J99" s="22" t="s">
        <v>164</v>
      </c>
      <c r="K99" s="22" t="s">
        <v>69</v>
      </c>
    </row>
    <row r="100" spans="1:12" ht="15.75">
      <c r="A100" s="9" t="s">
        <v>154</v>
      </c>
      <c r="B100" s="47" t="s">
        <v>155</v>
      </c>
      <c r="C100" s="47" t="s">
        <v>156</v>
      </c>
      <c r="D100" s="47"/>
      <c r="E100" s="26" t="s">
        <v>66</v>
      </c>
      <c r="F100" s="90">
        <v>10.453628</v>
      </c>
      <c r="G100" s="88">
        <v>0</v>
      </c>
      <c r="H100" s="92"/>
      <c r="I100" s="9"/>
      <c r="J100" s="22" t="s">
        <v>45</v>
      </c>
      <c r="K100" s="22" t="s">
        <v>69</v>
      </c>
    </row>
    <row r="101" spans="1:12" ht="15.75">
      <c r="A101" s="9" t="s">
        <v>154</v>
      </c>
      <c r="B101" s="47" t="s">
        <v>155</v>
      </c>
      <c r="C101" s="47" t="s">
        <v>157</v>
      </c>
      <c r="D101" s="47"/>
      <c r="E101" s="26" t="s">
        <v>79</v>
      </c>
      <c r="F101" s="90">
        <v>6.8999333178299302</v>
      </c>
      <c r="G101" s="88">
        <v>0</v>
      </c>
      <c r="H101" s="92"/>
      <c r="I101" s="9"/>
      <c r="J101" s="22" t="s">
        <v>158</v>
      </c>
      <c r="K101" s="22" t="s">
        <v>69</v>
      </c>
    </row>
    <row r="102" spans="1:12" ht="15.75">
      <c r="A102" s="9" t="s">
        <v>154</v>
      </c>
      <c r="B102" s="47" t="s">
        <v>155</v>
      </c>
      <c r="C102" s="47" t="s">
        <v>159</v>
      </c>
      <c r="D102" s="47"/>
      <c r="E102" s="26" t="s">
        <v>66</v>
      </c>
      <c r="F102" s="90">
        <v>4.1907741999999999</v>
      </c>
      <c r="G102" s="88">
        <v>0</v>
      </c>
      <c r="H102" s="92"/>
      <c r="I102" s="9"/>
      <c r="J102" s="22" t="s">
        <v>45</v>
      </c>
      <c r="K102" s="22" t="s">
        <v>69</v>
      </c>
    </row>
    <row r="103" spans="1:12" ht="15.75">
      <c r="A103" s="9" t="s">
        <v>154</v>
      </c>
      <c r="B103" s="47" t="s">
        <v>155</v>
      </c>
      <c r="C103" s="47" t="s">
        <v>160</v>
      </c>
      <c r="D103" s="47"/>
      <c r="E103" s="26" t="s">
        <v>66</v>
      </c>
      <c r="F103" s="90">
        <v>19.822416999999998</v>
      </c>
      <c r="G103" s="88">
        <v>0</v>
      </c>
      <c r="H103" s="92"/>
      <c r="I103" s="9"/>
      <c r="J103" s="22" t="s">
        <v>44</v>
      </c>
      <c r="K103" s="22" t="s">
        <v>69</v>
      </c>
    </row>
    <row r="104" spans="1:12" ht="15.75">
      <c r="A104" s="9" t="s">
        <v>154</v>
      </c>
      <c r="B104" s="47" t="s">
        <v>155</v>
      </c>
      <c r="C104" s="47" t="s">
        <v>161</v>
      </c>
      <c r="D104" s="47"/>
      <c r="E104" s="26" t="s">
        <v>66</v>
      </c>
      <c r="F104" s="88">
        <v>917.95969000000002</v>
      </c>
      <c r="G104" s="88">
        <v>0</v>
      </c>
      <c r="H104" s="92"/>
      <c r="I104" s="9"/>
      <c r="J104" s="22" t="s">
        <v>44</v>
      </c>
      <c r="K104" s="22" t="s">
        <v>69</v>
      </c>
    </row>
    <row r="105" spans="1:12" ht="15.75">
      <c r="A105" s="9" t="s">
        <v>154</v>
      </c>
      <c r="B105" s="47" t="s">
        <v>155</v>
      </c>
      <c r="C105" s="47" t="s">
        <v>162</v>
      </c>
      <c r="D105" s="47"/>
      <c r="E105" s="26" t="s">
        <v>66</v>
      </c>
      <c r="F105" s="90">
        <v>192.30411000000001</v>
      </c>
      <c r="G105" s="88">
        <v>0</v>
      </c>
      <c r="H105" s="92"/>
      <c r="I105" s="9"/>
      <c r="J105" s="22" t="s">
        <v>44</v>
      </c>
      <c r="K105" s="22" t="s">
        <v>69</v>
      </c>
    </row>
    <row r="106" spans="1:12" ht="16.5">
      <c r="A106" s="9" t="s">
        <v>154</v>
      </c>
      <c r="B106" s="47" t="s">
        <v>155</v>
      </c>
      <c r="C106" s="47" t="s">
        <v>163</v>
      </c>
      <c r="D106" s="47"/>
      <c r="E106" s="26" t="s">
        <v>66</v>
      </c>
      <c r="F106" s="90">
        <v>5.0732593000000001</v>
      </c>
      <c r="G106" s="88">
        <v>0</v>
      </c>
      <c r="H106" s="92">
        <v>2.04</v>
      </c>
      <c r="I106" s="9" t="s">
        <v>68</v>
      </c>
      <c r="J106" s="22" t="s">
        <v>44</v>
      </c>
      <c r="K106" s="22" t="s">
        <v>69</v>
      </c>
    </row>
    <row r="107" spans="1:12" ht="31.5">
      <c r="A107" s="25" t="s">
        <v>154</v>
      </c>
      <c r="B107" s="130" t="s">
        <v>155</v>
      </c>
      <c r="C107" s="130" t="s">
        <v>733</v>
      </c>
      <c r="D107" s="130"/>
      <c r="E107" s="120" t="s">
        <v>89</v>
      </c>
      <c r="F107" s="90">
        <v>0.18475615727002967</v>
      </c>
      <c r="G107" s="90">
        <v>0</v>
      </c>
      <c r="H107" s="94"/>
      <c r="I107" s="25"/>
      <c r="J107" s="34" t="s">
        <v>164</v>
      </c>
      <c r="K107" s="22" t="s">
        <v>69</v>
      </c>
    </row>
    <row r="108" spans="1:12" ht="31.5">
      <c r="A108" s="25" t="s">
        <v>154</v>
      </c>
      <c r="B108" s="130" t="s">
        <v>155</v>
      </c>
      <c r="C108" s="130" t="s">
        <v>165</v>
      </c>
      <c r="D108" s="130"/>
      <c r="E108" s="120" t="s">
        <v>89</v>
      </c>
      <c r="F108" s="90">
        <v>0.15074442446043165</v>
      </c>
      <c r="G108" s="123">
        <v>0</v>
      </c>
      <c r="H108" s="94"/>
      <c r="I108" s="124"/>
      <c r="J108" s="34" t="s">
        <v>164</v>
      </c>
      <c r="K108" s="22" t="s">
        <v>69</v>
      </c>
    </row>
    <row r="109" spans="1:12" ht="15.75">
      <c r="A109" s="9" t="s">
        <v>154</v>
      </c>
      <c r="B109" s="47" t="s">
        <v>155</v>
      </c>
      <c r="C109" s="47" t="s">
        <v>166</v>
      </c>
      <c r="D109" s="47"/>
      <c r="E109" s="27" t="s">
        <v>66</v>
      </c>
      <c r="F109" s="95">
        <v>4800</v>
      </c>
      <c r="G109" s="88">
        <v>0</v>
      </c>
      <c r="H109" s="93"/>
      <c r="I109" s="9"/>
      <c r="J109" s="22" t="s">
        <v>54</v>
      </c>
      <c r="K109" s="22" t="s">
        <v>69</v>
      </c>
      <c r="L109" s="126"/>
    </row>
    <row r="110" spans="1:12" ht="15.75">
      <c r="A110" s="9" t="s">
        <v>154</v>
      </c>
      <c r="B110" s="47" t="s">
        <v>155</v>
      </c>
      <c r="C110" s="47" t="s">
        <v>167</v>
      </c>
      <c r="D110" s="47"/>
      <c r="E110" s="27" t="s">
        <v>66</v>
      </c>
      <c r="F110" s="90">
        <v>967.07604000000003</v>
      </c>
      <c r="G110" s="88">
        <v>0</v>
      </c>
      <c r="H110" s="93"/>
      <c r="I110" s="36"/>
      <c r="J110" s="22" t="s">
        <v>44</v>
      </c>
      <c r="K110" s="127" t="s">
        <v>69</v>
      </c>
      <c r="L110" s="126"/>
    </row>
    <row r="111" spans="1:12" ht="15.75">
      <c r="A111" s="9" t="s">
        <v>154</v>
      </c>
      <c r="B111" s="47" t="s">
        <v>155</v>
      </c>
      <c r="C111" s="47" t="s">
        <v>168</v>
      </c>
      <c r="D111" s="47"/>
      <c r="E111" s="27" t="s">
        <v>66</v>
      </c>
      <c r="F111" s="90">
        <v>5.0732593000000001</v>
      </c>
      <c r="G111" s="88">
        <v>0</v>
      </c>
      <c r="H111" s="93"/>
      <c r="I111" s="36"/>
      <c r="J111" s="22" t="s">
        <v>44</v>
      </c>
      <c r="K111" s="127" t="s">
        <v>69</v>
      </c>
      <c r="L111" s="126"/>
    </row>
    <row r="112" spans="1:12" ht="15.75">
      <c r="A112" s="9" t="s">
        <v>154</v>
      </c>
      <c r="B112" s="47" t="s">
        <v>155</v>
      </c>
      <c r="C112" s="47" t="s">
        <v>169</v>
      </c>
      <c r="D112" s="47"/>
      <c r="E112" s="27" t="s">
        <v>66</v>
      </c>
      <c r="F112" s="88">
        <v>2500</v>
      </c>
      <c r="G112" s="88">
        <v>0</v>
      </c>
      <c r="H112" s="93"/>
      <c r="I112" s="36"/>
      <c r="J112" s="22" t="s">
        <v>54</v>
      </c>
      <c r="K112" s="22" t="s">
        <v>69</v>
      </c>
    </row>
    <row r="113" spans="1:11" ht="15.75">
      <c r="A113" s="9" t="s">
        <v>154</v>
      </c>
      <c r="B113" s="47" t="s">
        <v>155</v>
      </c>
      <c r="C113" s="47" t="s">
        <v>424</v>
      </c>
      <c r="D113" s="47"/>
      <c r="E113" s="27" t="s">
        <v>66</v>
      </c>
      <c r="F113" s="88">
        <v>0.45</v>
      </c>
      <c r="G113" s="88">
        <v>0</v>
      </c>
      <c r="H113" s="93"/>
      <c r="I113" s="36"/>
      <c r="J113" s="22" t="s">
        <v>44</v>
      </c>
      <c r="K113" s="22" t="s">
        <v>69</v>
      </c>
    </row>
    <row r="114" spans="1:11" ht="31.5">
      <c r="A114" s="9" t="s">
        <v>154</v>
      </c>
      <c r="B114" s="47" t="s">
        <v>155</v>
      </c>
      <c r="C114" s="130" t="s">
        <v>170</v>
      </c>
      <c r="D114" s="47" t="s">
        <v>171</v>
      </c>
      <c r="E114" s="27" t="s">
        <v>66</v>
      </c>
      <c r="F114" s="88">
        <v>1600</v>
      </c>
      <c r="G114" s="88">
        <v>0</v>
      </c>
      <c r="H114" s="93"/>
      <c r="I114" s="36"/>
      <c r="J114" s="22" t="s">
        <v>43</v>
      </c>
      <c r="K114" s="22" t="s">
        <v>81</v>
      </c>
    </row>
    <row r="115" spans="1:11" ht="31.5">
      <c r="A115" s="9" t="s">
        <v>154</v>
      </c>
      <c r="B115" s="47" t="s">
        <v>172</v>
      </c>
      <c r="C115" s="47" t="s">
        <v>173</v>
      </c>
      <c r="D115" s="47" t="s">
        <v>174</v>
      </c>
      <c r="E115" s="27" t="s">
        <v>79</v>
      </c>
      <c r="F115" s="88">
        <v>201</v>
      </c>
      <c r="G115" s="88">
        <v>0</v>
      </c>
      <c r="H115" s="93">
        <v>2400</v>
      </c>
      <c r="I115" s="36" t="s">
        <v>80</v>
      </c>
      <c r="J115" s="22" t="s">
        <v>43</v>
      </c>
      <c r="K115" s="22" t="s">
        <v>81</v>
      </c>
    </row>
    <row r="116" spans="1:11" ht="31.5">
      <c r="A116" s="9" t="s">
        <v>154</v>
      </c>
      <c r="B116" s="47" t="s">
        <v>172</v>
      </c>
      <c r="C116" s="47" t="s">
        <v>175</v>
      </c>
      <c r="D116" s="47" t="s">
        <v>176</v>
      </c>
      <c r="E116" s="27" t="s">
        <v>79</v>
      </c>
      <c r="F116" s="88">
        <v>222</v>
      </c>
      <c r="G116" s="88">
        <v>0</v>
      </c>
      <c r="H116" s="93">
        <v>2400</v>
      </c>
      <c r="I116" s="36" t="s">
        <v>80</v>
      </c>
      <c r="J116" s="22" t="s">
        <v>43</v>
      </c>
      <c r="K116" s="22" t="s">
        <v>81</v>
      </c>
    </row>
    <row r="117" spans="1:11" ht="31.5">
      <c r="A117" s="9" t="s">
        <v>154</v>
      </c>
      <c r="B117" s="47" t="s">
        <v>172</v>
      </c>
      <c r="C117" s="47" t="s">
        <v>177</v>
      </c>
      <c r="D117" s="47" t="s">
        <v>178</v>
      </c>
      <c r="E117" s="26" t="s">
        <v>79</v>
      </c>
      <c r="F117" s="89">
        <v>249</v>
      </c>
      <c r="G117" s="89">
        <v>0</v>
      </c>
      <c r="H117" s="93">
        <v>2400</v>
      </c>
      <c r="I117" s="36" t="s">
        <v>80</v>
      </c>
      <c r="J117" s="22" t="s">
        <v>43</v>
      </c>
      <c r="K117" s="22" t="s">
        <v>81</v>
      </c>
    </row>
    <row r="118" spans="1:11" ht="31.5">
      <c r="A118" s="9" t="s">
        <v>154</v>
      </c>
      <c r="B118" s="47" t="s">
        <v>172</v>
      </c>
      <c r="C118" s="47" t="s">
        <v>179</v>
      </c>
      <c r="D118" s="47" t="s">
        <v>180</v>
      </c>
      <c r="E118" s="26" t="s">
        <v>79</v>
      </c>
      <c r="F118" s="89">
        <v>305</v>
      </c>
      <c r="G118" s="89">
        <v>0</v>
      </c>
      <c r="H118" s="92">
        <v>2400</v>
      </c>
      <c r="I118" s="9" t="s">
        <v>80</v>
      </c>
      <c r="J118" s="22" t="s">
        <v>43</v>
      </c>
      <c r="K118" s="22" t="s">
        <v>81</v>
      </c>
    </row>
    <row r="119" spans="1:11" ht="31.5">
      <c r="A119" s="9" t="s">
        <v>154</v>
      </c>
      <c r="B119" s="47" t="s">
        <v>172</v>
      </c>
      <c r="C119" s="47" t="s">
        <v>181</v>
      </c>
      <c r="D119" s="47" t="s">
        <v>182</v>
      </c>
      <c r="E119" s="26" t="s">
        <v>79</v>
      </c>
      <c r="F119" s="89">
        <v>354</v>
      </c>
      <c r="G119" s="89">
        <v>0</v>
      </c>
      <c r="H119" s="92">
        <v>2400</v>
      </c>
      <c r="I119" s="9" t="s">
        <v>80</v>
      </c>
      <c r="J119" s="22" t="s">
        <v>43</v>
      </c>
      <c r="K119" s="22" t="s">
        <v>81</v>
      </c>
    </row>
    <row r="120" spans="1:11" ht="31.5">
      <c r="A120" s="9" t="s">
        <v>154</v>
      </c>
      <c r="B120" s="47" t="s">
        <v>172</v>
      </c>
      <c r="C120" s="47" t="s">
        <v>183</v>
      </c>
      <c r="D120" s="47" t="s">
        <v>184</v>
      </c>
      <c r="E120" s="26" t="s">
        <v>79</v>
      </c>
      <c r="F120" s="89">
        <v>402</v>
      </c>
      <c r="G120" s="89">
        <v>0</v>
      </c>
      <c r="H120" s="92">
        <v>2400</v>
      </c>
      <c r="I120" s="9" t="s">
        <v>80</v>
      </c>
      <c r="J120" s="22" t="s">
        <v>43</v>
      </c>
      <c r="K120" s="22" t="s">
        <v>81</v>
      </c>
    </row>
    <row r="121" spans="1:11" ht="31.5">
      <c r="A121" s="9" t="s">
        <v>154</v>
      </c>
      <c r="B121" s="47" t="s">
        <v>172</v>
      </c>
      <c r="C121" s="47" t="s">
        <v>185</v>
      </c>
      <c r="D121" s="47" t="s">
        <v>186</v>
      </c>
      <c r="E121" s="26" t="s">
        <v>79</v>
      </c>
      <c r="F121" s="89">
        <v>425</v>
      </c>
      <c r="G121" s="89">
        <v>0</v>
      </c>
      <c r="H121" s="92">
        <v>2400</v>
      </c>
      <c r="I121" s="9" t="s">
        <v>80</v>
      </c>
      <c r="J121" s="22" t="s">
        <v>43</v>
      </c>
      <c r="K121" s="22" t="s">
        <v>81</v>
      </c>
    </row>
    <row r="122" spans="1:11" ht="15.75">
      <c r="A122" s="9" t="s">
        <v>154</v>
      </c>
      <c r="B122" s="47" t="s">
        <v>172</v>
      </c>
      <c r="C122" s="47" t="s">
        <v>187</v>
      </c>
      <c r="D122" s="47" t="s">
        <v>686</v>
      </c>
      <c r="E122" s="26" t="s">
        <v>79</v>
      </c>
      <c r="F122" s="89">
        <v>561</v>
      </c>
      <c r="G122" s="89">
        <v>0</v>
      </c>
      <c r="H122" s="92">
        <v>2400</v>
      </c>
      <c r="I122" s="9" t="s">
        <v>80</v>
      </c>
      <c r="J122" s="22" t="s">
        <v>43</v>
      </c>
      <c r="K122" s="22" t="s">
        <v>81</v>
      </c>
    </row>
    <row r="123" spans="1:11" ht="31.5">
      <c r="A123" s="9" t="s">
        <v>154</v>
      </c>
      <c r="B123" s="47" t="s">
        <v>172</v>
      </c>
      <c r="C123" s="70" t="s">
        <v>188</v>
      </c>
      <c r="D123" s="47" t="s">
        <v>770</v>
      </c>
      <c r="E123" s="26" t="s">
        <v>79</v>
      </c>
      <c r="F123" s="89">
        <v>181</v>
      </c>
      <c r="G123" s="89">
        <v>0</v>
      </c>
      <c r="H123" s="92">
        <v>2400</v>
      </c>
      <c r="I123" s="9" t="s">
        <v>80</v>
      </c>
      <c r="J123" s="22" t="s">
        <v>43</v>
      </c>
      <c r="K123" s="22" t="s">
        <v>81</v>
      </c>
    </row>
    <row r="124" spans="1:11" ht="31.5">
      <c r="A124" s="9" t="s">
        <v>154</v>
      </c>
      <c r="B124" s="47" t="s">
        <v>172</v>
      </c>
      <c r="C124" s="70" t="s">
        <v>189</v>
      </c>
      <c r="D124" s="47"/>
      <c r="E124" s="26"/>
      <c r="F124" s="121" t="s">
        <v>190</v>
      </c>
      <c r="G124" s="89"/>
      <c r="H124" s="92">
        <v>2.4500000000000002</v>
      </c>
      <c r="I124" s="9" t="s">
        <v>68</v>
      </c>
      <c r="J124" s="81" t="s">
        <v>190</v>
      </c>
      <c r="K124" s="22" t="s">
        <v>81</v>
      </c>
    </row>
    <row r="125" spans="1:11" ht="31.5">
      <c r="A125" s="9" t="s">
        <v>154</v>
      </c>
      <c r="B125" s="47" t="s">
        <v>172</v>
      </c>
      <c r="C125" s="47" t="s">
        <v>191</v>
      </c>
      <c r="D125" s="47"/>
      <c r="E125" s="26"/>
      <c r="F125" s="121" t="s">
        <v>190</v>
      </c>
      <c r="G125" s="89"/>
      <c r="H125" s="92">
        <v>2.4500000000000002</v>
      </c>
      <c r="I125" s="9" t="s">
        <v>68</v>
      </c>
      <c r="J125" s="81" t="s">
        <v>190</v>
      </c>
      <c r="K125" s="22" t="s">
        <v>81</v>
      </c>
    </row>
    <row r="126" spans="1:11" ht="31.5">
      <c r="A126" s="9" t="s">
        <v>154</v>
      </c>
      <c r="B126" s="47" t="s">
        <v>192</v>
      </c>
      <c r="C126" s="47" t="s">
        <v>729</v>
      </c>
      <c r="D126" s="47" t="s">
        <v>690</v>
      </c>
      <c r="E126" s="26" t="s">
        <v>79</v>
      </c>
      <c r="F126" s="89">
        <v>190</v>
      </c>
      <c r="G126" s="89">
        <v>0</v>
      </c>
      <c r="H126" s="92">
        <v>435</v>
      </c>
      <c r="I126" s="9" t="s">
        <v>80</v>
      </c>
      <c r="J126" s="22" t="s">
        <v>43</v>
      </c>
      <c r="K126" s="22" t="s">
        <v>81</v>
      </c>
    </row>
    <row r="127" spans="1:11" ht="31.5">
      <c r="A127" s="9" t="s">
        <v>154</v>
      </c>
      <c r="B127" s="130" t="s">
        <v>192</v>
      </c>
      <c r="C127" s="158" t="s">
        <v>647</v>
      </c>
      <c r="D127" s="47" t="s">
        <v>688</v>
      </c>
      <c r="E127" s="27" t="s">
        <v>79</v>
      </c>
      <c r="F127" s="88">
        <v>339</v>
      </c>
      <c r="G127" s="88">
        <v>0</v>
      </c>
      <c r="H127" s="93">
        <v>1480</v>
      </c>
      <c r="I127" s="9" t="s">
        <v>80</v>
      </c>
      <c r="J127" s="34" t="s">
        <v>43</v>
      </c>
      <c r="K127" s="22" t="s">
        <v>81</v>
      </c>
    </row>
    <row r="128" spans="1:11" ht="15.75">
      <c r="A128" s="9" t="s">
        <v>154</v>
      </c>
      <c r="B128" s="47" t="s">
        <v>192</v>
      </c>
      <c r="C128" s="47" t="s">
        <v>772</v>
      </c>
      <c r="D128" s="47"/>
      <c r="E128" s="27"/>
      <c r="F128" s="96" t="s">
        <v>190</v>
      </c>
      <c r="G128" s="88"/>
      <c r="H128" s="93"/>
      <c r="I128" s="9"/>
      <c r="J128" s="81" t="s">
        <v>190</v>
      </c>
      <c r="K128" s="22" t="s">
        <v>81</v>
      </c>
    </row>
    <row r="129" spans="1:11" ht="15.75">
      <c r="A129" s="9" t="s">
        <v>154</v>
      </c>
      <c r="B129" s="47" t="s">
        <v>192</v>
      </c>
      <c r="C129" s="47" t="s">
        <v>773</v>
      </c>
      <c r="D129" s="47"/>
      <c r="E129" s="26"/>
      <c r="F129" s="121" t="s">
        <v>190</v>
      </c>
      <c r="G129" s="89"/>
      <c r="H129" s="92"/>
      <c r="I129" s="9"/>
      <c r="J129" s="81" t="s">
        <v>190</v>
      </c>
      <c r="K129" s="22" t="s">
        <v>81</v>
      </c>
    </row>
    <row r="130" spans="1:11" ht="47.25">
      <c r="A130" s="9" t="s">
        <v>154</v>
      </c>
      <c r="B130" s="47" t="s">
        <v>192</v>
      </c>
      <c r="C130" s="47" t="s">
        <v>730</v>
      </c>
      <c r="D130" s="47" t="s">
        <v>689</v>
      </c>
      <c r="E130" s="26" t="s">
        <v>66</v>
      </c>
      <c r="F130" s="89">
        <v>159</v>
      </c>
      <c r="G130" s="89">
        <v>0</v>
      </c>
      <c r="H130" s="92"/>
      <c r="I130" s="9"/>
      <c r="J130" s="22" t="s">
        <v>43</v>
      </c>
      <c r="K130" s="22" t="s">
        <v>81</v>
      </c>
    </row>
    <row r="131" spans="1:11" ht="15.75">
      <c r="A131" s="9" t="s">
        <v>154</v>
      </c>
      <c r="B131" s="47" t="s">
        <v>192</v>
      </c>
      <c r="C131" s="47" t="s">
        <v>193</v>
      </c>
      <c r="D131" s="47"/>
      <c r="E131" s="26" t="s">
        <v>66</v>
      </c>
      <c r="F131" s="89">
        <v>301</v>
      </c>
      <c r="G131" s="89">
        <v>0</v>
      </c>
      <c r="H131" s="93"/>
      <c r="I131" s="36"/>
      <c r="J131" s="22" t="s">
        <v>54</v>
      </c>
      <c r="K131" s="22" t="s">
        <v>69</v>
      </c>
    </row>
    <row r="132" spans="1:11" ht="31.5">
      <c r="A132" s="9" t="s">
        <v>154</v>
      </c>
      <c r="B132" s="130" t="s">
        <v>192</v>
      </c>
      <c r="C132" s="158" t="s">
        <v>731</v>
      </c>
      <c r="D132" s="47" t="s">
        <v>687</v>
      </c>
      <c r="E132" s="27" t="s">
        <v>66</v>
      </c>
      <c r="F132" s="88">
        <v>233</v>
      </c>
      <c r="G132" s="88">
        <v>0</v>
      </c>
      <c r="H132" s="94"/>
      <c r="I132" s="25"/>
      <c r="J132" s="34" t="s">
        <v>43</v>
      </c>
      <c r="K132" s="22" t="s">
        <v>81</v>
      </c>
    </row>
    <row r="133" spans="1:11" ht="31.5">
      <c r="A133" s="25" t="s">
        <v>194</v>
      </c>
      <c r="B133" s="130" t="s">
        <v>194</v>
      </c>
      <c r="C133" s="130" t="s">
        <v>649</v>
      </c>
      <c r="D133" s="47" t="s">
        <v>695</v>
      </c>
      <c r="E133" s="27" t="s">
        <v>66</v>
      </c>
      <c r="F133" s="88">
        <v>184</v>
      </c>
      <c r="G133" s="88">
        <v>0</v>
      </c>
      <c r="H133" s="92"/>
      <c r="I133" s="9"/>
      <c r="J133" s="22" t="s">
        <v>43</v>
      </c>
      <c r="K133" s="22" t="s">
        <v>81</v>
      </c>
    </row>
    <row r="134" spans="1:11" ht="63">
      <c r="A134" s="25" t="s">
        <v>194</v>
      </c>
      <c r="B134" s="130" t="s">
        <v>194</v>
      </c>
      <c r="C134" s="130" t="s">
        <v>195</v>
      </c>
      <c r="D134" s="47" t="s">
        <v>696</v>
      </c>
      <c r="E134" s="27" t="s">
        <v>66</v>
      </c>
      <c r="F134" s="88">
        <v>239</v>
      </c>
      <c r="G134" s="88">
        <v>0</v>
      </c>
      <c r="H134" s="93"/>
      <c r="I134" s="36"/>
      <c r="J134" s="22" t="s">
        <v>43</v>
      </c>
      <c r="K134" s="22" t="s">
        <v>81</v>
      </c>
    </row>
    <row r="135" spans="1:11" ht="15.75">
      <c r="A135" s="9" t="s">
        <v>196</v>
      </c>
      <c r="B135" s="47" t="s">
        <v>196</v>
      </c>
      <c r="C135" s="47" t="s">
        <v>197</v>
      </c>
      <c r="D135" s="47"/>
      <c r="E135" s="26" t="s">
        <v>66</v>
      </c>
      <c r="F135" s="122">
        <v>3013.5884999999998</v>
      </c>
      <c r="G135" s="89">
        <v>0</v>
      </c>
      <c r="H135" s="92"/>
      <c r="I135" s="9"/>
      <c r="J135" s="22" t="s">
        <v>45</v>
      </c>
      <c r="K135" s="22" t="s">
        <v>69</v>
      </c>
    </row>
    <row r="136" spans="1:11" ht="15.75">
      <c r="A136" s="9" t="s">
        <v>196</v>
      </c>
      <c r="B136" s="47" t="s">
        <v>196</v>
      </c>
      <c r="C136" s="47" t="s">
        <v>198</v>
      </c>
      <c r="D136" s="47"/>
      <c r="E136" s="26" t="s">
        <v>66</v>
      </c>
      <c r="F136" s="122">
        <v>2824.7995000000001</v>
      </c>
      <c r="G136" s="89">
        <v>0</v>
      </c>
      <c r="H136" s="92"/>
      <c r="I136" s="9"/>
      <c r="J136" s="22" t="s">
        <v>45</v>
      </c>
      <c r="K136" s="22" t="s">
        <v>69</v>
      </c>
    </row>
    <row r="137" spans="1:11" ht="16.5">
      <c r="A137" s="9" t="s">
        <v>118</v>
      </c>
      <c r="B137" s="47" t="s">
        <v>199</v>
      </c>
      <c r="C137" s="47" t="s">
        <v>201</v>
      </c>
      <c r="D137" s="47" t="s">
        <v>202</v>
      </c>
      <c r="E137" s="26" t="s">
        <v>66</v>
      </c>
      <c r="F137" s="89">
        <v>71.400000000000006</v>
      </c>
      <c r="G137" s="89">
        <v>0</v>
      </c>
      <c r="H137" s="92">
        <v>2.16</v>
      </c>
      <c r="I137" s="9" t="s">
        <v>68</v>
      </c>
      <c r="J137" s="22" t="s">
        <v>43</v>
      </c>
      <c r="K137" s="22" t="s">
        <v>81</v>
      </c>
    </row>
    <row r="138" spans="1:11" ht="31.5">
      <c r="A138" s="9" t="s">
        <v>118</v>
      </c>
      <c r="B138" s="130" t="s">
        <v>199</v>
      </c>
      <c r="C138" s="130" t="s">
        <v>203</v>
      </c>
      <c r="D138" s="47"/>
      <c r="E138" s="27" t="s">
        <v>66</v>
      </c>
      <c r="F138" s="90">
        <v>42.144828000000004</v>
      </c>
      <c r="G138" s="88">
        <v>0</v>
      </c>
      <c r="H138" s="92">
        <v>2.16</v>
      </c>
      <c r="I138" s="9" t="s">
        <v>68</v>
      </c>
      <c r="J138" s="22" t="s">
        <v>44</v>
      </c>
      <c r="K138" s="22" t="s">
        <v>69</v>
      </c>
    </row>
    <row r="139" spans="1:11" ht="31.5">
      <c r="A139" s="9" t="s">
        <v>118</v>
      </c>
      <c r="B139" s="130" t="s">
        <v>199</v>
      </c>
      <c r="C139" s="130" t="s">
        <v>204</v>
      </c>
      <c r="D139" s="47"/>
      <c r="E139" s="27" t="s">
        <v>66</v>
      </c>
      <c r="F139" s="90">
        <v>50.342694000000002</v>
      </c>
      <c r="G139" s="88">
        <v>0</v>
      </c>
      <c r="H139" s="93">
        <v>2.16</v>
      </c>
      <c r="I139" s="36" t="s">
        <v>68</v>
      </c>
      <c r="J139" s="22" t="s">
        <v>44</v>
      </c>
      <c r="K139" s="22" t="s">
        <v>69</v>
      </c>
    </row>
    <row r="140" spans="1:11" ht="31.5">
      <c r="A140" s="9" t="s">
        <v>118</v>
      </c>
      <c r="B140" s="130" t="s">
        <v>199</v>
      </c>
      <c r="C140" s="130" t="s">
        <v>205</v>
      </c>
      <c r="D140" s="47"/>
      <c r="E140" s="27" t="s">
        <v>66</v>
      </c>
      <c r="F140" s="90">
        <v>54.410313000000002</v>
      </c>
      <c r="G140" s="88">
        <v>0</v>
      </c>
      <c r="H140" s="92">
        <v>2.16</v>
      </c>
      <c r="I140" s="9" t="s">
        <v>68</v>
      </c>
      <c r="J140" s="22" t="s">
        <v>44</v>
      </c>
      <c r="K140" s="22" t="s">
        <v>69</v>
      </c>
    </row>
    <row r="141" spans="1:11" ht="31.5">
      <c r="A141" s="9" t="s">
        <v>118</v>
      </c>
      <c r="B141" s="130" t="s">
        <v>199</v>
      </c>
      <c r="C141" s="130" t="s">
        <v>206</v>
      </c>
      <c r="D141" s="47"/>
      <c r="E141" s="26" t="s">
        <v>66</v>
      </c>
      <c r="F141" s="122">
        <v>56.444122500000006</v>
      </c>
      <c r="G141" s="89">
        <v>0</v>
      </c>
      <c r="H141" s="92">
        <v>2.16</v>
      </c>
      <c r="I141" s="9" t="s">
        <v>68</v>
      </c>
      <c r="J141" s="22" t="s">
        <v>44</v>
      </c>
      <c r="K141" s="22" t="s">
        <v>69</v>
      </c>
    </row>
    <row r="142" spans="1:11" ht="16.5">
      <c r="A142" s="9" t="s">
        <v>118</v>
      </c>
      <c r="B142" s="130" t="s">
        <v>199</v>
      </c>
      <c r="C142" s="130" t="s">
        <v>207</v>
      </c>
      <c r="D142" s="47"/>
      <c r="E142" s="27" t="s">
        <v>66</v>
      </c>
      <c r="F142" s="90">
        <v>58.477932000000003</v>
      </c>
      <c r="G142" s="88">
        <v>0</v>
      </c>
      <c r="H142" s="92">
        <v>2.16</v>
      </c>
      <c r="I142" s="9" t="s">
        <v>68</v>
      </c>
      <c r="J142" s="22" t="s">
        <v>44</v>
      </c>
      <c r="K142" s="22" t="s">
        <v>69</v>
      </c>
    </row>
    <row r="143" spans="1:11" ht="31.5">
      <c r="A143" s="9" t="s">
        <v>118</v>
      </c>
      <c r="B143" s="130" t="s">
        <v>199</v>
      </c>
      <c r="C143" s="130" t="s">
        <v>208</v>
      </c>
      <c r="D143" s="47"/>
      <c r="E143" s="27" t="s">
        <v>66</v>
      </c>
      <c r="F143" s="90">
        <v>60.527398500000004</v>
      </c>
      <c r="G143" s="88">
        <v>0</v>
      </c>
      <c r="H143" s="92">
        <v>2.16</v>
      </c>
      <c r="I143" s="9" t="s">
        <v>68</v>
      </c>
      <c r="J143" s="22" t="s">
        <v>44</v>
      </c>
      <c r="K143" s="22" t="s">
        <v>69</v>
      </c>
    </row>
    <row r="144" spans="1:11" ht="31.5">
      <c r="A144" s="9" t="s">
        <v>118</v>
      </c>
      <c r="B144" s="130" t="s">
        <v>199</v>
      </c>
      <c r="C144" s="130" t="s">
        <v>209</v>
      </c>
      <c r="D144" s="47"/>
      <c r="E144" s="27" t="s">
        <v>66</v>
      </c>
      <c r="F144" s="90">
        <v>62.576864999999998</v>
      </c>
      <c r="G144" s="88">
        <v>0</v>
      </c>
      <c r="H144" s="92">
        <v>2.16</v>
      </c>
      <c r="I144" s="9" t="s">
        <v>68</v>
      </c>
      <c r="J144" s="22" t="s">
        <v>44</v>
      </c>
      <c r="K144" s="22" t="s">
        <v>69</v>
      </c>
    </row>
    <row r="145" spans="1:11" ht="16.5">
      <c r="A145" s="9" t="s">
        <v>118</v>
      </c>
      <c r="B145" s="130" t="s">
        <v>199</v>
      </c>
      <c r="C145" s="130" t="s">
        <v>210</v>
      </c>
      <c r="D145" s="47"/>
      <c r="E145" s="27" t="s">
        <v>66</v>
      </c>
      <c r="F145" s="90">
        <v>66.675798</v>
      </c>
      <c r="G145" s="88">
        <v>0</v>
      </c>
      <c r="H145" s="92">
        <v>2.16</v>
      </c>
      <c r="I145" s="9" t="s">
        <v>68</v>
      </c>
      <c r="J145" s="22" t="s">
        <v>44</v>
      </c>
      <c r="K145" s="22" t="s">
        <v>69</v>
      </c>
    </row>
    <row r="146" spans="1:11" ht="31.5">
      <c r="A146" s="9" t="s">
        <v>118</v>
      </c>
      <c r="B146" s="130" t="s">
        <v>199</v>
      </c>
      <c r="C146" s="130" t="s">
        <v>211</v>
      </c>
      <c r="D146" s="47"/>
      <c r="E146" s="27" t="s">
        <v>66</v>
      </c>
      <c r="F146" s="90">
        <v>68.662635999999992</v>
      </c>
      <c r="G146" s="88">
        <v>0</v>
      </c>
      <c r="H146" s="92">
        <v>2.16</v>
      </c>
      <c r="I146" s="9" t="s">
        <v>68</v>
      </c>
      <c r="J146" s="22" t="s">
        <v>44</v>
      </c>
      <c r="K146" s="22" t="s">
        <v>69</v>
      </c>
    </row>
    <row r="147" spans="1:11" ht="31.5">
      <c r="A147" s="9" t="s">
        <v>118</v>
      </c>
      <c r="B147" s="130" t="s">
        <v>199</v>
      </c>
      <c r="C147" s="130" t="s">
        <v>212</v>
      </c>
      <c r="D147" s="47"/>
      <c r="E147" s="27" t="s">
        <v>66</v>
      </c>
      <c r="F147" s="90">
        <v>70.649473999999998</v>
      </c>
      <c r="G147" s="88">
        <v>0</v>
      </c>
      <c r="H147" s="92">
        <v>2.16</v>
      </c>
      <c r="I147" s="9" t="s">
        <v>68</v>
      </c>
      <c r="J147" s="22" t="s">
        <v>44</v>
      </c>
      <c r="K147" s="22" t="s">
        <v>69</v>
      </c>
    </row>
    <row r="148" spans="1:11" ht="16.5">
      <c r="A148" s="9" t="s">
        <v>118</v>
      </c>
      <c r="B148" s="130" t="s">
        <v>199</v>
      </c>
      <c r="C148" s="130" t="s">
        <v>213</v>
      </c>
      <c r="D148" s="47"/>
      <c r="E148" s="27" t="s">
        <v>66</v>
      </c>
      <c r="F148" s="88">
        <v>89.8</v>
      </c>
      <c r="G148" s="88">
        <v>0</v>
      </c>
      <c r="H148" s="92">
        <v>2.16</v>
      </c>
      <c r="I148" s="9" t="s">
        <v>68</v>
      </c>
      <c r="J148" s="22" t="s">
        <v>54</v>
      </c>
      <c r="K148" s="22" t="s">
        <v>69</v>
      </c>
    </row>
    <row r="149" spans="1:11" ht="15.75">
      <c r="A149" s="9" t="s">
        <v>118</v>
      </c>
      <c r="B149" s="47" t="s">
        <v>199</v>
      </c>
      <c r="C149" s="47" t="s">
        <v>200</v>
      </c>
      <c r="D149" s="47"/>
      <c r="E149" s="27"/>
      <c r="F149" s="96" t="s">
        <v>190</v>
      </c>
      <c r="G149" s="88"/>
      <c r="H149" s="92"/>
      <c r="I149" s="9"/>
      <c r="J149" s="81" t="s">
        <v>190</v>
      </c>
      <c r="K149" s="22" t="s">
        <v>81</v>
      </c>
    </row>
    <row r="150" spans="1:11" ht="31.5">
      <c r="A150" s="9" t="s">
        <v>118</v>
      </c>
      <c r="B150" s="130" t="s">
        <v>199</v>
      </c>
      <c r="C150" s="130" t="s">
        <v>214</v>
      </c>
      <c r="D150" s="47"/>
      <c r="E150" s="27" t="s">
        <v>66</v>
      </c>
      <c r="F150" s="90">
        <v>37.540627999999998</v>
      </c>
      <c r="G150" s="88">
        <v>0</v>
      </c>
      <c r="H150" s="92">
        <v>2.16</v>
      </c>
      <c r="I150" s="9" t="s">
        <v>68</v>
      </c>
      <c r="J150" s="22" t="s">
        <v>44</v>
      </c>
      <c r="K150" s="22" t="s">
        <v>69</v>
      </c>
    </row>
    <row r="151" spans="1:11" ht="31.5">
      <c r="A151" s="9" t="s">
        <v>118</v>
      </c>
      <c r="B151" s="130" t="s">
        <v>199</v>
      </c>
      <c r="C151" s="130" t="s">
        <v>215</v>
      </c>
      <c r="D151" s="47"/>
      <c r="E151" s="27" t="s">
        <v>66</v>
      </c>
      <c r="F151" s="90">
        <v>45.738619999999997</v>
      </c>
      <c r="G151" s="88">
        <v>0</v>
      </c>
      <c r="H151" s="92">
        <v>2.16</v>
      </c>
      <c r="I151" s="9" t="s">
        <v>68</v>
      </c>
      <c r="J151" s="22" t="s">
        <v>44</v>
      </c>
      <c r="K151" s="22" t="s">
        <v>69</v>
      </c>
    </row>
    <row r="152" spans="1:11" ht="31.5">
      <c r="A152" s="9" t="s">
        <v>118</v>
      </c>
      <c r="B152" s="130" t="s">
        <v>199</v>
      </c>
      <c r="C152" s="130" t="s">
        <v>216</v>
      </c>
      <c r="D152" s="47"/>
      <c r="E152" s="27" t="s">
        <v>66</v>
      </c>
      <c r="F152" s="90">
        <v>49.806280999999998</v>
      </c>
      <c r="G152" s="88">
        <v>0</v>
      </c>
      <c r="H152" s="92">
        <v>2.16</v>
      </c>
      <c r="I152" s="9" t="s">
        <v>68</v>
      </c>
      <c r="J152" s="22" t="s">
        <v>44</v>
      </c>
      <c r="K152" s="22" t="s">
        <v>69</v>
      </c>
    </row>
    <row r="153" spans="1:11" ht="31.5">
      <c r="A153" s="9" t="s">
        <v>118</v>
      </c>
      <c r="B153" s="130" t="s">
        <v>199</v>
      </c>
      <c r="C153" s="130" t="s">
        <v>217</v>
      </c>
      <c r="D153" s="47"/>
      <c r="E153" s="27" t="s">
        <v>66</v>
      </c>
      <c r="F153" s="90">
        <v>51.840111499999999</v>
      </c>
      <c r="G153" s="88">
        <v>0</v>
      </c>
      <c r="H153" s="92">
        <v>2.16</v>
      </c>
      <c r="I153" s="9" t="s">
        <v>68</v>
      </c>
      <c r="J153" s="22" t="s">
        <v>44</v>
      </c>
      <c r="K153" s="22" t="s">
        <v>69</v>
      </c>
    </row>
    <row r="154" spans="1:11" ht="31.5">
      <c r="A154" s="9" t="s">
        <v>118</v>
      </c>
      <c r="B154" s="130" t="s">
        <v>199</v>
      </c>
      <c r="C154" s="130" t="s">
        <v>218</v>
      </c>
      <c r="D154" s="47"/>
      <c r="E154" s="27" t="s">
        <v>66</v>
      </c>
      <c r="F154" s="90">
        <v>53.873942</v>
      </c>
      <c r="G154" s="88">
        <v>0</v>
      </c>
      <c r="H154" s="92">
        <v>2.16</v>
      </c>
      <c r="I154" s="9" t="s">
        <v>68</v>
      </c>
      <c r="J154" s="22" t="s">
        <v>44</v>
      </c>
      <c r="K154" s="22" t="s">
        <v>69</v>
      </c>
    </row>
    <row r="155" spans="1:11" ht="31.5">
      <c r="A155" s="9" t="s">
        <v>118</v>
      </c>
      <c r="B155" s="130" t="s">
        <v>199</v>
      </c>
      <c r="C155" s="130" t="s">
        <v>219</v>
      </c>
      <c r="D155" s="47"/>
      <c r="E155" s="27" t="s">
        <v>66</v>
      </c>
      <c r="F155" s="90">
        <v>55.92343975</v>
      </c>
      <c r="G155" s="88">
        <v>0</v>
      </c>
      <c r="H155" s="92">
        <v>2.16</v>
      </c>
      <c r="I155" s="9" t="s">
        <v>68</v>
      </c>
      <c r="J155" s="22" t="s">
        <v>44</v>
      </c>
      <c r="K155" s="22" t="s">
        <v>69</v>
      </c>
    </row>
    <row r="156" spans="1:11" ht="31.5">
      <c r="A156" s="9" t="s">
        <v>118</v>
      </c>
      <c r="B156" s="130" t="s">
        <v>199</v>
      </c>
      <c r="C156" s="130" t="s">
        <v>220</v>
      </c>
      <c r="D156" s="47"/>
      <c r="E156" s="27" t="s">
        <v>66</v>
      </c>
      <c r="F156" s="90">
        <v>57.9729375</v>
      </c>
      <c r="G156" s="88">
        <v>0</v>
      </c>
      <c r="H156" s="92">
        <v>2.16</v>
      </c>
      <c r="I156" s="9" t="s">
        <v>68</v>
      </c>
      <c r="J156" s="22" t="s">
        <v>44</v>
      </c>
      <c r="K156" s="22" t="s">
        <v>69</v>
      </c>
    </row>
    <row r="157" spans="1:11" ht="31.5">
      <c r="A157" s="9" t="s">
        <v>118</v>
      </c>
      <c r="B157" s="130" t="s">
        <v>199</v>
      </c>
      <c r="C157" s="130" t="s">
        <v>221</v>
      </c>
      <c r="D157" s="47"/>
      <c r="E157" s="27" t="s">
        <v>66</v>
      </c>
      <c r="F157" s="90">
        <v>60.022435250000001</v>
      </c>
      <c r="G157" s="88">
        <v>0</v>
      </c>
      <c r="H157" s="92">
        <v>2.16</v>
      </c>
      <c r="I157" s="9" t="s">
        <v>68</v>
      </c>
      <c r="J157" s="22" t="s">
        <v>44</v>
      </c>
      <c r="K157" s="22" t="s">
        <v>69</v>
      </c>
    </row>
    <row r="158" spans="1:11" ht="31.5">
      <c r="A158" s="9" t="s">
        <v>118</v>
      </c>
      <c r="B158" s="130" t="s">
        <v>199</v>
      </c>
      <c r="C158" s="130" t="s">
        <v>222</v>
      </c>
      <c r="D158" s="47"/>
      <c r="E158" s="27" t="s">
        <v>66</v>
      </c>
      <c r="F158" s="90">
        <v>62.071933000000001</v>
      </c>
      <c r="G158" s="88">
        <v>0</v>
      </c>
      <c r="H158" s="93">
        <v>2.16</v>
      </c>
      <c r="I158" s="9" t="s">
        <v>68</v>
      </c>
      <c r="J158" s="22" t="s">
        <v>44</v>
      </c>
      <c r="K158" s="22" t="s">
        <v>69</v>
      </c>
    </row>
    <row r="159" spans="1:11" ht="31.5">
      <c r="A159" s="9" t="s">
        <v>118</v>
      </c>
      <c r="B159" s="130" t="s">
        <v>199</v>
      </c>
      <c r="C159" s="130" t="s">
        <v>223</v>
      </c>
      <c r="D159" s="47"/>
      <c r="E159" s="27" t="s">
        <v>66</v>
      </c>
      <c r="F159" s="90">
        <v>64.058791999999997</v>
      </c>
      <c r="G159" s="88">
        <v>0</v>
      </c>
      <c r="H159" s="93">
        <v>2.16</v>
      </c>
      <c r="I159" s="9" t="s">
        <v>68</v>
      </c>
      <c r="J159" s="22" t="s">
        <v>44</v>
      </c>
      <c r="K159" s="22" t="s">
        <v>69</v>
      </c>
    </row>
    <row r="160" spans="1:11" ht="31.5">
      <c r="A160" s="9" t="s">
        <v>118</v>
      </c>
      <c r="B160" s="130" t="s">
        <v>199</v>
      </c>
      <c r="C160" s="130" t="s">
        <v>224</v>
      </c>
      <c r="D160" s="47"/>
      <c r="E160" s="27" t="s">
        <v>66</v>
      </c>
      <c r="F160" s="90">
        <v>66.045650999999992</v>
      </c>
      <c r="G160" s="88">
        <v>0</v>
      </c>
      <c r="H160" s="92">
        <v>2.16</v>
      </c>
      <c r="I160" s="9" t="s">
        <v>68</v>
      </c>
      <c r="J160" s="22" t="s">
        <v>44</v>
      </c>
      <c r="K160" s="22" t="s">
        <v>69</v>
      </c>
    </row>
    <row r="161" spans="1:11" ht="16.5">
      <c r="A161" s="9" t="s">
        <v>118</v>
      </c>
      <c r="B161" s="47" t="s">
        <v>225</v>
      </c>
      <c r="C161" s="47" t="s">
        <v>226</v>
      </c>
      <c r="D161" s="47"/>
      <c r="E161" s="27" t="s">
        <v>66</v>
      </c>
      <c r="F161" s="90">
        <v>455.4970831201</v>
      </c>
      <c r="G161" s="88">
        <v>0</v>
      </c>
      <c r="H161" s="92">
        <v>1.22</v>
      </c>
      <c r="I161" s="9" t="s">
        <v>68</v>
      </c>
      <c r="J161" s="22" t="s">
        <v>44</v>
      </c>
      <c r="K161" s="22" t="s">
        <v>69</v>
      </c>
    </row>
    <row r="162" spans="1:11" ht="16.5">
      <c r="A162" s="9" t="s">
        <v>118</v>
      </c>
      <c r="B162" s="47" t="s">
        <v>225</v>
      </c>
      <c r="C162" s="47" t="s">
        <v>227</v>
      </c>
      <c r="D162" s="47"/>
      <c r="E162" s="27" t="s">
        <v>66</v>
      </c>
      <c r="F162" s="88">
        <v>691</v>
      </c>
      <c r="G162" s="88">
        <v>0</v>
      </c>
      <c r="H162" s="92">
        <v>1.22</v>
      </c>
      <c r="I162" s="9" t="s">
        <v>68</v>
      </c>
      <c r="J162" s="22" t="s">
        <v>49</v>
      </c>
      <c r="K162" s="22" t="s">
        <v>69</v>
      </c>
    </row>
    <row r="163" spans="1:11" ht="16.5">
      <c r="A163" s="9" t="s">
        <v>118</v>
      </c>
      <c r="B163" s="47" t="s">
        <v>225</v>
      </c>
      <c r="C163" s="47" t="s">
        <v>228</v>
      </c>
      <c r="D163" s="47"/>
      <c r="E163" s="27" t="s">
        <v>66</v>
      </c>
      <c r="F163" s="90">
        <v>591.76651474999994</v>
      </c>
      <c r="G163" s="88">
        <v>0</v>
      </c>
      <c r="H163" s="92">
        <v>1.22</v>
      </c>
      <c r="I163" s="9" t="s">
        <v>68</v>
      </c>
      <c r="J163" s="22" t="s">
        <v>44</v>
      </c>
      <c r="K163" s="22" t="s">
        <v>69</v>
      </c>
    </row>
    <row r="164" spans="1:11" ht="16.5">
      <c r="A164" s="9" t="s">
        <v>118</v>
      </c>
      <c r="B164" s="47" t="s">
        <v>225</v>
      </c>
      <c r="C164" s="47" t="s">
        <v>229</v>
      </c>
      <c r="D164" s="47"/>
      <c r="E164" s="27" t="s">
        <v>66</v>
      </c>
      <c r="F164" s="88">
        <v>647</v>
      </c>
      <c r="G164" s="88">
        <v>0</v>
      </c>
      <c r="H164" s="92">
        <v>1.22</v>
      </c>
      <c r="I164" s="9" t="s">
        <v>68</v>
      </c>
      <c r="J164" s="49" t="s">
        <v>54</v>
      </c>
      <c r="K164" s="22" t="s">
        <v>69</v>
      </c>
    </row>
    <row r="165" spans="1:11" ht="31.5">
      <c r="A165" s="9" t="s">
        <v>118</v>
      </c>
      <c r="B165" s="47" t="s">
        <v>119</v>
      </c>
      <c r="C165" s="47" t="s">
        <v>660</v>
      </c>
      <c r="D165" s="47" t="s">
        <v>713</v>
      </c>
      <c r="E165" s="27" t="s">
        <v>89</v>
      </c>
      <c r="F165" s="88">
        <v>0.54800000000000004</v>
      </c>
      <c r="G165" s="88">
        <v>0</v>
      </c>
      <c r="H165" s="92"/>
      <c r="I165" s="9"/>
      <c r="J165" s="22" t="s">
        <v>43</v>
      </c>
      <c r="K165" s="22" t="s">
        <v>81</v>
      </c>
    </row>
    <row r="166" spans="1:11" ht="47.25">
      <c r="A166" s="9" t="s">
        <v>118</v>
      </c>
      <c r="B166" s="159" t="s">
        <v>119</v>
      </c>
      <c r="C166" s="47" t="s">
        <v>659</v>
      </c>
      <c r="D166" s="47" t="s">
        <v>689</v>
      </c>
      <c r="E166" s="27" t="s">
        <v>66</v>
      </c>
      <c r="F166" s="88">
        <v>159</v>
      </c>
      <c r="G166" s="88">
        <v>0</v>
      </c>
      <c r="H166" s="92"/>
      <c r="I166" s="9"/>
      <c r="J166" s="22" t="s">
        <v>43</v>
      </c>
      <c r="K166" s="22" t="s">
        <v>81</v>
      </c>
    </row>
    <row r="167" spans="1:11" ht="63">
      <c r="A167" s="9" t="s">
        <v>118</v>
      </c>
      <c r="B167" s="47" t="s">
        <v>119</v>
      </c>
      <c r="C167" s="47" t="s">
        <v>661</v>
      </c>
      <c r="D167" s="47" t="s">
        <v>696</v>
      </c>
      <c r="E167" s="27" t="s">
        <v>66</v>
      </c>
      <c r="F167" s="88">
        <v>239</v>
      </c>
      <c r="G167" s="88">
        <v>0</v>
      </c>
      <c r="H167" s="92"/>
      <c r="I167" s="9"/>
      <c r="J167" s="22" t="s">
        <v>43</v>
      </c>
      <c r="K167" s="22" t="s">
        <v>81</v>
      </c>
    </row>
    <row r="168" spans="1:11" ht="15.75">
      <c r="A168" s="9" t="s">
        <v>230</v>
      </c>
      <c r="B168" s="47" t="s">
        <v>231</v>
      </c>
      <c r="C168" s="47" t="s">
        <v>231</v>
      </c>
      <c r="D168" s="47"/>
      <c r="E168" s="27" t="s">
        <v>66</v>
      </c>
      <c r="F168" s="90">
        <v>1554.6890000000001</v>
      </c>
      <c r="G168" s="88">
        <v>0</v>
      </c>
      <c r="H168" s="92"/>
      <c r="I168" s="9"/>
      <c r="J168" s="22" t="s">
        <v>45</v>
      </c>
      <c r="K168" s="22" t="s">
        <v>69</v>
      </c>
    </row>
    <row r="169" spans="1:11" ht="15.75">
      <c r="A169" s="9" t="s">
        <v>230</v>
      </c>
      <c r="B169" s="47" t="s">
        <v>232</v>
      </c>
      <c r="C169" s="47" t="s">
        <v>232</v>
      </c>
      <c r="D169" s="47"/>
      <c r="E169" s="27" t="s">
        <v>66</v>
      </c>
      <c r="F169" s="90">
        <v>9234.4820999999993</v>
      </c>
      <c r="G169" s="88">
        <v>0</v>
      </c>
      <c r="H169" s="92"/>
      <c r="I169" s="9"/>
      <c r="J169" s="22" t="s">
        <v>45</v>
      </c>
      <c r="K169" s="22" t="s">
        <v>69</v>
      </c>
    </row>
    <row r="170" spans="1:11" ht="15.75">
      <c r="A170" s="9" t="s">
        <v>230</v>
      </c>
      <c r="B170" s="47" t="s">
        <v>233</v>
      </c>
      <c r="C170" s="47" t="s">
        <v>233</v>
      </c>
      <c r="D170" s="47"/>
      <c r="E170" s="27" t="s">
        <v>66</v>
      </c>
      <c r="F170" s="90">
        <v>156.95866999999998</v>
      </c>
      <c r="G170" s="88">
        <v>0</v>
      </c>
      <c r="H170" s="93"/>
      <c r="I170" s="36"/>
      <c r="J170" s="22" t="s">
        <v>44</v>
      </c>
      <c r="K170" s="22" t="s">
        <v>69</v>
      </c>
    </row>
    <row r="171" spans="1:11" ht="15.75">
      <c r="A171" s="9" t="s">
        <v>230</v>
      </c>
      <c r="B171" s="47" t="s">
        <v>234</v>
      </c>
      <c r="C171" s="47" t="s">
        <v>234</v>
      </c>
      <c r="D171" s="47"/>
      <c r="E171" s="27" t="s">
        <v>66</v>
      </c>
      <c r="F171" s="88">
        <v>2946</v>
      </c>
      <c r="G171" s="88">
        <v>0</v>
      </c>
      <c r="H171" s="93"/>
      <c r="I171" s="36"/>
      <c r="J171" s="22" t="s">
        <v>54</v>
      </c>
      <c r="K171" s="22" t="s">
        <v>69</v>
      </c>
    </row>
    <row r="172" spans="1:11" ht="15.75">
      <c r="A172" s="9" t="s">
        <v>230</v>
      </c>
      <c r="B172" s="47" t="s">
        <v>235</v>
      </c>
      <c r="C172" s="47" t="s">
        <v>235</v>
      </c>
      <c r="D172" s="47"/>
      <c r="E172" s="27" t="s">
        <v>66</v>
      </c>
      <c r="F172" s="88">
        <v>3155</v>
      </c>
      <c r="G172" s="88">
        <v>0</v>
      </c>
      <c r="H172" s="93"/>
      <c r="I172" s="36"/>
      <c r="J172" s="22" t="s">
        <v>54</v>
      </c>
      <c r="K172" s="22" t="s">
        <v>69</v>
      </c>
    </row>
    <row r="173" spans="1:11" ht="15.75">
      <c r="A173" s="9" t="s">
        <v>230</v>
      </c>
      <c r="B173" s="47" t="s">
        <v>236</v>
      </c>
      <c r="C173" s="47" t="s">
        <v>236</v>
      </c>
      <c r="D173" s="47"/>
      <c r="E173" s="27" t="s">
        <v>66</v>
      </c>
      <c r="F173" s="88">
        <v>3584</v>
      </c>
      <c r="G173" s="88">
        <v>0</v>
      </c>
      <c r="H173" s="92"/>
      <c r="I173" s="9"/>
      <c r="J173" s="22" t="s">
        <v>54</v>
      </c>
      <c r="K173" s="22" t="s">
        <v>69</v>
      </c>
    </row>
    <row r="174" spans="1:11" ht="15.75">
      <c r="A174" s="9" t="s">
        <v>230</v>
      </c>
      <c r="B174" s="47" t="s">
        <v>237</v>
      </c>
      <c r="C174" s="47" t="s">
        <v>238</v>
      </c>
      <c r="D174" s="47"/>
      <c r="E174" s="27" t="s">
        <v>66</v>
      </c>
      <c r="F174" s="88">
        <v>2795</v>
      </c>
      <c r="G174" s="88">
        <v>0</v>
      </c>
      <c r="H174" s="92"/>
      <c r="I174" s="9"/>
      <c r="J174" s="22" t="s">
        <v>54</v>
      </c>
      <c r="K174" s="22" t="s">
        <v>69</v>
      </c>
    </row>
    <row r="175" spans="1:11" ht="15.75">
      <c r="A175" s="9" t="s">
        <v>239</v>
      </c>
      <c r="B175" s="47" t="s">
        <v>240</v>
      </c>
      <c r="C175" s="47" t="s">
        <v>241</v>
      </c>
      <c r="D175" s="47"/>
      <c r="E175" s="27" t="s">
        <v>66</v>
      </c>
      <c r="F175" s="90">
        <v>9234.4820999999993</v>
      </c>
      <c r="G175" s="88">
        <v>0</v>
      </c>
      <c r="H175" s="92"/>
      <c r="I175" s="9"/>
      <c r="J175" s="22" t="s">
        <v>45</v>
      </c>
      <c r="K175" s="22" t="s">
        <v>69</v>
      </c>
    </row>
    <row r="176" spans="1:11" ht="15.75">
      <c r="A176" s="9" t="s">
        <v>239</v>
      </c>
      <c r="B176" s="47" t="s">
        <v>240</v>
      </c>
      <c r="C176" s="47" t="s">
        <v>242</v>
      </c>
      <c r="D176" s="47"/>
      <c r="E176" s="27" t="s">
        <v>66</v>
      </c>
      <c r="F176" s="90">
        <v>8676.544820000001</v>
      </c>
      <c r="G176" s="88">
        <v>0</v>
      </c>
      <c r="H176" s="92"/>
      <c r="I176" s="9"/>
      <c r="J176" s="22" t="s">
        <v>45</v>
      </c>
      <c r="K176" s="22" t="s">
        <v>69</v>
      </c>
    </row>
    <row r="177" spans="1:11" ht="15.75">
      <c r="A177" s="9" t="s">
        <v>239</v>
      </c>
      <c r="B177" s="47" t="s">
        <v>243</v>
      </c>
      <c r="C177" s="130" t="s">
        <v>244</v>
      </c>
      <c r="D177" s="47"/>
      <c r="E177" s="27" t="s">
        <v>89</v>
      </c>
      <c r="F177" s="90">
        <v>3.1855530999999999</v>
      </c>
      <c r="G177" s="88">
        <v>0</v>
      </c>
      <c r="H177" s="93"/>
      <c r="I177" s="36"/>
      <c r="J177" s="22" t="s">
        <v>143</v>
      </c>
      <c r="K177" s="22" t="s">
        <v>69</v>
      </c>
    </row>
    <row r="178" spans="1:11" ht="15.75">
      <c r="A178" s="9" t="s">
        <v>239</v>
      </c>
      <c r="B178" s="47" t="s">
        <v>245</v>
      </c>
      <c r="C178" s="47" t="s">
        <v>246</v>
      </c>
      <c r="D178" s="47"/>
      <c r="E178" s="27" t="s">
        <v>89</v>
      </c>
      <c r="F178" s="88">
        <v>1.1399999999999999</v>
      </c>
      <c r="G178" s="88">
        <v>0</v>
      </c>
      <c r="H178" s="93"/>
      <c r="I178" s="36"/>
      <c r="J178" s="22" t="s">
        <v>54</v>
      </c>
      <c r="K178" s="22" t="s">
        <v>69</v>
      </c>
    </row>
    <row r="179" spans="1:11" ht="15.75">
      <c r="A179" s="9" t="s">
        <v>239</v>
      </c>
      <c r="B179" s="47" t="s">
        <v>245</v>
      </c>
      <c r="C179" s="47" t="s">
        <v>247</v>
      </c>
      <c r="D179" s="47"/>
      <c r="E179" s="27" t="s">
        <v>89</v>
      </c>
      <c r="F179" s="88">
        <v>5.7</v>
      </c>
      <c r="G179" s="88">
        <v>0</v>
      </c>
      <c r="H179" s="93"/>
      <c r="I179" s="36"/>
      <c r="J179" s="22" t="s">
        <v>164</v>
      </c>
      <c r="K179" s="22" t="s">
        <v>69</v>
      </c>
    </row>
    <row r="180" spans="1:11" ht="15.75">
      <c r="A180" s="9" t="s">
        <v>239</v>
      </c>
      <c r="B180" s="47" t="s">
        <v>248</v>
      </c>
      <c r="C180" s="130" t="s">
        <v>249</v>
      </c>
      <c r="D180" s="47"/>
      <c r="E180" s="27" t="s">
        <v>89</v>
      </c>
      <c r="F180" s="90">
        <v>2.3887249000000002</v>
      </c>
      <c r="G180" s="88">
        <v>0</v>
      </c>
      <c r="H180" s="93"/>
      <c r="I180" s="36"/>
      <c r="J180" s="22" t="s">
        <v>44</v>
      </c>
      <c r="K180" s="22" t="s">
        <v>69</v>
      </c>
    </row>
    <row r="181" spans="1:11" ht="15.75">
      <c r="A181" s="9" t="s">
        <v>239</v>
      </c>
      <c r="B181" s="47" t="s">
        <v>248</v>
      </c>
      <c r="C181" s="130" t="s">
        <v>250</v>
      </c>
      <c r="D181" s="47"/>
      <c r="E181" s="27" t="s">
        <v>89</v>
      </c>
      <c r="F181" s="90">
        <v>3.598557</v>
      </c>
      <c r="G181" s="88">
        <v>0</v>
      </c>
      <c r="H181" s="93"/>
      <c r="I181" s="36"/>
      <c r="J181" s="22" t="s">
        <v>44</v>
      </c>
      <c r="K181" s="22" t="s">
        <v>69</v>
      </c>
    </row>
    <row r="182" spans="1:11" ht="15.75">
      <c r="A182" s="9" t="s">
        <v>239</v>
      </c>
      <c r="B182" s="47" t="s">
        <v>248</v>
      </c>
      <c r="C182" s="130" t="s">
        <v>251</v>
      </c>
      <c r="D182" s="47"/>
      <c r="E182" s="27" t="s">
        <v>89</v>
      </c>
      <c r="F182" s="90">
        <v>9.1308016999999992</v>
      </c>
      <c r="G182" s="88">
        <v>0</v>
      </c>
      <c r="H182" s="92"/>
      <c r="I182" s="9"/>
      <c r="J182" s="22" t="s">
        <v>143</v>
      </c>
      <c r="K182" s="22" t="s">
        <v>69</v>
      </c>
    </row>
    <row r="183" spans="1:11" ht="15.75">
      <c r="A183" s="9" t="s">
        <v>239</v>
      </c>
      <c r="B183" s="47" t="s">
        <v>248</v>
      </c>
      <c r="C183" s="130" t="s">
        <v>252</v>
      </c>
      <c r="D183" s="47"/>
      <c r="E183" s="27" t="s">
        <v>89</v>
      </c>
      <c r="F183" s="90">
        <v>7.9850709999999996</v>
      </c>
      <c r="G183" s="88">
        <v>0</v>
      </c>
      <c r="H183" s="92"/>
      <c r="I183" s="9"/>
      <c r="J183" s="22" t="s">
        <v>143</v>
      </c>
      <c r="K183" s="22" t="s">
        <v>69</v>
      </c>
    </row>
    <row r="184" spans="1:11" ht="31.5">
      <c r="A184" s="9" t="s">
        <v>239</v>
      </c>
      <c r="B184" s="47" t="s">
        <v>248</v>
      </c>
      <c r="C184" s="130" t="s">
        <v>253</v>
      </c>
      <c r="D184" s="47"/>
      <c r="E184" s="27" t="s">
        <v>89</v>
      </c>
      <c r="F184" s="90">
        <v>3.1032310000000001</v>
      </c>
      <c r="G184" s="88">
        <v>0</v>
      </c>
      <c r="H184" s="93"/>
      <c r="I184" s="36"/>
      <c r="J184" s="22" t="s">
        <v>143</v>
      </c>
      <c r="K184" s="22" t="s">
        <v>69</v>
      </c>
    </row>
    <row r="185" spans="1:11" ht="15.75">
      <c r="A185" s="9" t="s">
        <v>239</v>
      </c>
      <c r="B185" s="47" t="s">
        <v>248</v>
      </c>
      <c r="C185" s="130" t="s">
        <v>254</v>
      </c>
      <c r="D185" s="47"/>
      <c r="E185" s="27" t="s">
        <v>89</v>
      </c>
      <c r="F185" s="90">
        <v>2.6900236</v>
      </c>
      <c r="G185" s="88">
        <v>0</v>
      </c>
      <c r="H185" s="92"/>
      <c r="I185" s="9"/>
      <c r="J185" s="22" t="s">
        <v>44</v>
      </c>
      <c r="K185" s="22" t="s">
        <v>69</v>
      </c>
    </row>
    <row r="186" spans="1:11" ht="15.75">
      <c r="A186" s="9" t="s">
        <v>239</v>
      </c>
      <c r="B186" s="47" t="s">
        <v>248</v>
      </c>
      <c r="C186" s="130" t="s">
        <v>255</v>
      </c>
      <c r="D186" s="47"/>
      <c r="E186" s="27" t="s">
        <v>89</v>
      </c>
      <c r="F186" s="90">
        <v>3.4731801</v>
      </c>
      <c r="G186" s="88">
        <v>0</v>
      </c>
      <c r="H186" s="92"/>
      <c r="I186" s="9"/>
      <c r="J186" s="22" t="s">
        <v>45</v>
      </c>
      <c r="K186" s="22" t="s">
        <v>69</v>
      </c>
    </row>
    <row r="187" spans="1:11" ht="15.75">
      <c r="A187" s="9" t="s">
        <v>239</v>
      </c>
      <c r="B187" s="47" t="s">
        <v>248</v>
      </c>
      <c r="C187" s="130" t="s">
        <v>256</v>
      </c>
      <c r="D187" s="47"/>
      <c r="E187" s="27" t="s">
        <v>89</v>
      </c>
      <c r="F187" s="90">
        <v>3.5977964</v>
      </c>
      <c r="G187" s="88">
        <v>0</v>
      </c>
      <c r="H187" s="92"/>
      <c r="I187" s="9"/>
      <c r="J187" s="22" t="s">
        <v>143</v>
      </c>
      <c r="K187" s="22" t="s">
        <v>69</v>
      </c>
    </row>
    <row r="188" spans="1:11" ht="15.75">
      <c r="A188" s="9" t="s">
        <v>239</v>
      </c>
      <c r="B188" s="47" t="s">
        <v>248</v>
      </c>
      <c r="C188" s="130" t="s">
        <v>258</v>
      </c>
      <c r="D188" s="47"/>
      <c r="E188" s="27" t="s">
        <v>89</v>
      </c>
      <c r="F188" s="90">
        <v>5.0606093000000003</v>
      </c>
      <c r="G188" s="88">
        <v>0</v>
      </c>
      <c r="H188" s="92"/>
      <c r="I188" s="9"/>
      <c r="J188" s="22" t="s">
        <v>143</v>
      </c>
      <c r="K188" s="22" t="s">
        <v>69</v>
      </c>
    </row>
    <row r="189" spans="1:11" ht="15.75">
      <c r="A189" s="9" t="s">
        <v>239</v>
      </c>
      <c r="B189" s="47" t="s">
        <v>248</v>
      </c>
      <c r="C189" s="130" t="s">
        <v>257</v>
      </c>
      <c r="D189" s="47"/>
      <c r="E189" s="27" t="s">
        <v>89</v>
      </c>
      <c r="F189" s="90">
        <v>2.0228107</v>
      </c>
      <c r="G189" s="88">
        <v>0</v>
      </c>
      <c r="H189" s="92"/>
      <c r="I189" s="9"/>
      <c r="J189" s="22" t="s">
        <v>143</v>
      </c>
      <c r="K189" s="22" t="s">
        <v>69</v>
      </c>
    </row>
    <row r="190" spans="1:11" ht="63">
      <c r="A190" s="9" t="s">
        <v>259</v>
      </c>
      <c r="B190" s="47" t="s">
        <v>264</v>
      </c>
      <c r="C190" s="131" t="s">
        <v>747</v>
      </c>
      <c r="D190" s="47" t="s">
        <v>694</v>
      </c>
      <c r="E190" s="26" t="s">
        <v>66</v>
      </c>
      <c r="F190" s="89">
        <v>2410</v>
      </c>
      <c r="G190" s="89">
        <v>0</v>
      </c>
      <c r="H190" s="92">
        <v>7.84</v>
      </c>
      <c r="I190" s="9" t="s">
        <v>68</v>
      </c>
      <c r="J190" s="22" t="s">
        <v>43</v>
      </c>
      <c r="K190" s="22" t="s">
        <v>81</v>
      </c>
    </row>
    <row r="191" spans="1:11" ht="47.25">
      <c r="A191" s="9" t="s">
        <v>259</v>
      </c>
      <c r="B191" s="47" t="s">
        <v>264</v>
      </c>
      <c r="C191" s="131" t="s">
        <v>746</v>
      </c>
      <c r="D191" s="47" t="s">
        <v>692</v>
      </c>
      <c r="E191" s="27" t="s">
        <v>66</v>
      </c>
      <c r="F191" s="88">
        <v>3010</v>
      </c>
      <c r="G191" s="88">
        <v>0</v>
      </c>
      <c r="H191" s="92">
        <v>7.84</v>
      </c>
      <c r="I191" s="9" t="s">
        <v>68</v>
      </c>
      <c r="J191" s="22" t="s">
        <v>43</v>
      </c>
      <c r="K191" s="22" t="s">
        <v>81</v>
      </c>
    </row>
    <row r="192" spans="1:11" ht="47.25">
      <c r="A192" s="9" t="s">
        <v>259</v>
      </c>
      <c r="B192" s="47" t="s">
        <v>264</v>
      </c>
      <c r="C192" s="131" t="s">
        <v>748</v>
      </c>
      <c r="D192" s="47" t="s">
        <v>692</v>
      </c>
      <c r="E192" s="26" t="s">
        <v>66</v>
      </c>
      <c r="F192" s="89">
        <v>3010</v>
      </c>
      <c r="G192" s="89">
        <v>0</v>
      </c>
      <c r="H192" s="92">
        <v>7.84</v>
      </c>
      <c r="I192" s="9" t="s">
        <v>68</v>
      </c>
      <c r="J192" s="22" t="s">
        <v>43</v>
      </c>
      <c r="K192" s="22" t="s">
        <v>81</v>
      </c>
    </row>
    <row r="193" spans="1:11" ht="63">
      <c r="A193" s="9" t="s">
        <v>259</v>
      </c>
      <c r="B193" s="47" t="s">
        <v>265</v>
      </c>
      <c r="C193" s="131" t="s">
        <v>266</v>
      </c>
      <c r="D193" s="47" t="s">
        <v>693</v>
      </c>
      <c r="E193" s="26" t="s">
        <v>66</v>
      </c>
      <c r="F193" s="89">
        <v>2400</v>
      </c>
      <c r="G193" s="89">
        <v>0</v>
      </c>
      <c r="H193" s="92">
        <v>7.84</v>
      </c>
      <c r="I193" s="9" t="s">
        <v>68</v>
      </c>
      <c r="J193" s="22" t="s">
        <v>43</v>
      </c>
      <c r="K193" s="22" t="s">
        <v>81</v>
      </c>
    </row>
    <row r="194" spans="1:11" ht="63">
      <c r="A194" s="9" t="s">
        <v>259</v>
      </c>
      <c r="B194" s="47" t="s">
        <v>265</v>
      </c>
      <c r="C194" s="131" t="s">
        <v>267</v>
      </c>
      <c r="D194" s="47" t="s">
        <v>691</v>
      </c>
      <c r="E194" s="26" t="s">
        <v>66</v>
      </c>
      <c r="F194" s="89">
        <v>2270</v>
      </c>
      <c r="G194" s="88">
        <v>0</v>
      </c>
      <c r="H194" s="92">
        <v>7.84</v>
      </c>
      <c r="I194" s="9" t="s">
        <v>68</v>
      </c>
      <c r="J194" s="22" t="s">
        <v>43</v>
      </c>
      <c r="K194" s="22" t="s">
        <v>81</v>
      </c>
    </row>
    <row r="195" spans="1:11" ht="31.5">
      <c r="A195" s="9" t="s">
        <v>259</v>
      </c>
      <c r="B195" s="47" t="s">
        <v>260</v>
      </c>
      <c r="C195" s="131" t="s">
        <v>261</v>
      </c>
      <c r="D195" s="47" t="s">
        <v>171</v>
      </c>
      <c r="E195" s="26" t="s">
        <v>66</v>
      </c>
      <c r="F195" s="89">
        <v>1600</v>
      </c>
      <c r="G195" s="89">
        <v>0</v>
      </c>
      <c r="H195" s="92">
        <v>7.84</v>
      </c>
      <c r="I195" s="9" t="s">
        <v>68</v>
      </c>
      <c r="J195" s="22" t="s">
        <v>43</v>
      </c>
      <c r="K195" s="22" t="s">
        <v>81</v>
      </c>
    </row>
    <row r="196" spans="1:11" ht="17.25" customHeight="1">
      <c r="A196" s="9" t="s">
        <v>259</v>
      </c>
      <c r="B196" s="47" t="s">
        <v>262</v>
      </c>
      <c r="C196" s="47" t="s">
        <v>262</v>
      </c>
      <c r="D196" s="47" t="s">
        <v>263</v>
      </c>
      <c r="E196" s="26" t="s">
        <v>66</v>
      </c>
      <c r="F196" s="89">
        <v>1980</v>
      </c>
      <c r="G196" s="89">
        <v>0</v>
      </c>
      <c r="H196" s="93">
        <v>7.84</v>
      </c>
      <c r="I196" s="9" t="s">
        <v>68</v>
      </c>
      <c r="J196" s="22" t="s">
        <v>54</v>
      </c>
      <c r="K196" s="22" t="s">
        <v>69</v>
      </c>
    </row>
    <row r="197" spans="1:11" ht="17.25" customHeight="1">
      <c r="A197" s="9" t="s">
        <v>268</v>
      </c>
      <c r="B197" s="47" t="s">
        <v>269</v>
      </c>
      <c r="C197" s="131" t="s">
        <v>270</v>
      </c>
      <c r="D197" s="47" t="s">
        <v>271</v>
      </c>
      <c r="E197" s="26" t="s">
        <v>66</v>
      </c>
      <c r="F197" s="89">
        <v>3510</v>
      </c>
      <c r="G197" s="89">
        <v>0</v>
      </c>
      <c r="H197" s="92">
        <v>7.84</v>
      </c>
      <c r="I197" s="9" t="s">
        <v>68</v>
      </c>
      <c r="J197" s="22" t="s">
        <v>43</v>
      </c>
      <c r="K197" s="22" t="s">
        <v>81</v>
      </c>
    </row>
    <row r="198" spans="1:11" ht="17.25" customHeight="1">
      <c r="A198" s="9" t="s">
        <v>268</v>
      </c>
      <c r="B198" s="47" t="s">
        <v>272</v>
      </c>
      <c r="C198" s="131" t="s">
        <v>272</v>
      </c>
      <c r="D198" s="47"/>
      <c r="E198" s="27" t="s">
        <v>66</v>
      </c>
      <c r="F198" s="88">
        <v>3320</v>
      </c>
      <c r="G198" s="88">
        <v>0</v>
      </c>
      <c r="H198" s="92">
        <v>7.84</v>
      </c>
      <c r="I198" s="9" t="s">
        <v>68</v>
      </c>
      <c r="J198" s="22" t="s">
        <v>55</v>
      </c>
      <c r="K198" s="22" t="s">
        <v>69</v>
      </c>
    </row>
    <row r="199" spans="1:11" ht="31.5">
      <c r="A199" s="9" t="s">
        <v>273</v>
      </c>
      <c r="B199" s="47" t="s">
        <v>274</v>
      </c>
      <c r="C199" s="131" t="s">
        <v>275</v>
      </c>
      <c r="D199" s="47" t="s">
        <v>276</v>
      </c>
      <c r="E199" s="26" t="s">
        <v>79</v>
      </c>
      <c r="F199" s="89">
        <v>690</v>
      </c>
      <c r="G199" s="89">
        <v>1090</v>
      </c>
      <c r="H199" s="92">
        <v>674</v>
      </c>
      <c r="I199" s="9" t="s">
        <v>80</v>
      </c>
      <c r="J199" s="22" t="s">
        <v>43</v>
      </c>
      <c r="K199" s="22" t="s">
        <v>81</v>
      </c>
    </row>
    <row r="200" spans="1:11" ht="31.5">
      <c r="A200" s="9" t="s">
        <v>273</v>
      </c>
      <c r="B200" s="47" t="s">
        <v>274</v>
      </c>
      <c r="C200" s="131" t="s">
        <v>277</v>
      </c>
      <c r="D200" s="47" t="s">
        <v>278</v>
      </c>
      <c r="E200" s="26" t="s">
        <v>79</v>
      </c>
      <c r="F200" s="89">
        <v>242</v>
      </c>
      <c r="G200" s="89">
        <v>823</v>
      </c>
      <c r="H200" s="92">
        <v>518</v>
      </c>
      <c r="I200" s="9" t="s">
        <v>80</v>
      </c>
      <c r="J200" s="22" t="s">
        <v>43</v>
      </c>
      <c r="K200" s="22" t="s">
        <v>81</v>
      </c>
    </row>
    <row r="201" spans="1:11" ht="17.25" customHeight="1">
      <c r="A201" s="9" t="s">
        <v>273</v>
      </c>
      <c r="B201" s="47" t="s">
        <v>274</v>
      </c>
      <c r="C201" s="131" t="s">
        <v>279</v>
      </c>
      <c r="D201" s="47" t="s">
        <v>280</v>
      </c>
      <c r="E201" s="26" t="s">
        <v>79</v>
      </c>
      <c r="F201" s="89">
        <v>298</v>
      </c>
      <c r="G201" s="89">
        <v>843</v>
      </c>
      <c r="H201" s="92">
        <v>507</v>
      </c>
      <c r="I201" s="9" t="s">
        <v>80</v>
      </c>
      <c r="J201" s="22" t="s">
        <v>43</v>
      </c>
      <c r="K201" s="22" t="s">
        <v>81</v>
      </c>
    </row>
    <row r="202" spans="1:11" ht="17.25" customHeight="1">
      <c r="A202" s="9" t="s">
        <v>273</v>
      </c>
      <c r="B202" s="47" t="s">
        <v>274</v>
      </c>
      <c r="C202" s="131" t="s">
        <v>281</v>
      </c>
      <c r="D202" s="47" t="s">
        <v>282</v>
      </c>
      <c r="E202" s="26" t="s">
        <v>79</v>
      </c>
      <c r="F202" s="89">
        <v>194</v>
      </c>
      <c r="G202" s="89">
        <v>1020</v>
      </c>
      <c r="H202" s="92">
        <v>610</v>
      </c>
      <c r="I202" s="9" t="s">
        <v>80</v>
      </c>
      <c r="J202" s="22" t="s">
        <v>43</v>
      </c>
      <c r="K202" s="22" t="s">
        <v>81</v>
      </c>
    </row>
    <row r="203" spans="1:11" ht="31.5">
      <c r="A203" s="9" t="s">
        <v>273</v>
      </c>
      <c r="B203" s="47" t="s">
        <v>274</v>
      </c>
      <c r="C203" s="131" t="s">
        <v>283</v>
      </c>
      <c r="D203" s="47" t="s">
        <v>284</v>
      </c>
      <c r="E203" s="26" t="s">
        <v>79</v>
      </c>
      <c r="F203" s="89">
        <v>650</v>
      </c>
      <c r="G203" s="89">
        <v>1140</v>
      </c>
      <c r="H203" s="92">
        <v>711</v>
      </c>
      <c r="I203" s="9" t="s">
        <v>80</v>
      </c>
      <c r="J203" s="22" t="s">
        <v>43</v>
      </c>
      <c r="K203" s="22" t="s">
        <v>81</v>
      </c>
    </row>
    <row r="204" spans="1:11" ht="31.5">
      <c r="A204" s="9" t="s">
        <v>273</v>
      </c>
      <c r="B204" s="47" t="s">
        <v>274</v>
      </c>
      <c r="C204" s="131" t="s">
        <v>285</v>
      </c>
      <c r="D204" s="47" t="s">
        <v>774</v>
      </c>
      <c r="E204" s="26" t="s">
        <v>79</v>
      </c>
      <c r="F204" s="89">
        <v>498</v>
      </c>
      <c r="G204" s="89">
        <v>841</v>
      </c>
      <c r="H204" s="92">
        <v>509</v>
      </c>
      <c r="I204" s="9" t="s">
        <v>80</v>
      </c>
      <c r="J204" s="22" t="s">
        <v>43</v>
      </c>
      <c r="K204" s="22" t="s">
        <v>81</v>
      </c>
    </row>
    <row r="205" spans="1:11" ht="47.25">
      <c r="A205" s="25" t="s">
        <v>273</v>
      </c>
      <c r="B205" s="47" t="s">
        <v>274</v>
      </c>
      <c r="C205" s="132" t="s">
        <v>286</v>
      </c>
      <c r="D205" s="47" t="s">
        <v>287</v>
      </c>
      <c r="E205" s="26" t="s">
        <v>79</v>
      </c>
      <c r="F205" s="89">
        <v>195</v>
      </c>
      <c r="G205" s="89">
        <v>848</v>
      </c>
      <c r="H205" s="92">
        <v>512</v>
      </c>
      <c r="I205" s="9" t="s">
        <v>80</v>
      </c>
      <c r="J205" s="22" t="s">
        <v>43</v>
      </c>
      <c r="K205" s="22" t="s">
        <v>81</v>
      </c>
    </row>
    <row r="206" spans="1:11" ht="31.5">
      <c r="A206" s="9" t="s">
        <v>273</v>
      </c>
      <c r="B206" s="47" t="s">
        <v>288</v>
      </c>
      <c r="C206" s="131" t="s">
        <v>289</v>
      </c>
      <c r="D206" s="47" t="s">
        <v>290</v>
      </c>
      <c r="E206" s="26" t="s">
        <v>79</v>
      </c>
      <c r="F206" s="89">
        <v>347</v>
      </c>
      <c r="G206" s="88">
        <v>1170</v>
      </c>
      <c r="H206" s="93">
        <v>744</v>
      </c>
      <c r="I206" s="36" t="s">
        <v>80</v>
      </c>
      <c r="J206" s="22" t="s">
        <v>43</v>
      </c>
      <c r="K206" s="22" t="s">
        <v>81</v>
      </c>
    </row>
    <row r="207" spans="1:11" ht="47.25">
      <c r="A207" s="9" t="s">
        <v>273</v>
      </c>
      <c r="B207" s="47" t="s">
        <v>288</v>
      </c>
      <c r="C207" s="131" t="s">
        <v>291</v>
      </c>
      <c r="D207" s="47" t="s">
        <v>752</v>
      </c>
      <c r="E207" s="26" t="s">
        <v>79</v>
      </c>
      <c r="F207" s="89">
        <v>188</v>
      </c>
      <c r="G207" s="89">
        <v>857</v>
      </c>
      <c r="H207" s="92">
        <v>514</v>
      </c>
      <c r="I207" s="9" t="s">
        <v>80</v>
      </c>
      <c r="J207" s="22" t="s">
        <v>43</v>
      </c>
      <c r="K207" s="22" t="s">
        <v>81</v>
      </c>
    </row>
    <row r="208" spans="1:11" ht="31.5">
      <c r="A208" s="124" t="s">
        <v>273</v>
      </c>
      <c r="B208" s="152" t="s">
        <v>288</v>
      </c>
      <c r="C208" s="151" t="s">
        <v>648</v>
      </c>
      <c r="D208" s="152" t="s">
        <v>290</v>
      </c>
      <c r="E208" s="153" t="s">
        <v>79</v>
      </c>
      <c r="F208" s="154">
        <v>347</v>
      </c>
      <c r="G208" s="154">
        <v>1170</v>
      </c>
      <c r="H208" s="155">
        <v>744</v>
      </c>
      <c r="I208" s="37" t="s">
        <v>80</v>
      </c>
      <c r="J208" s="156" t="s">
        <v>43</v>
      </c>
      <c r="K208" s="156" t="s">
        <v>81</v>
      </c>
    </row>
    <row r="209" spans="1:1" ht="28.35" customHeight="1">
      <c r="A209" s="1" t="s">
        <v>292</v>
      </c>
    </row>
    <row r="210" spans="1:1" ht="12.75" customHeight="1">
      <c r="A210" s="1" t="s">
        <v>293</v>
      </c>
    </row>
    <row r="211" spans="1:1" ht="12.75" customHeight="1">
      <c r="A211" s="1" t="s">
        <v>294</v>
      </c>
    </row>
  </sheetData>
  <sheetProtection sheet="1" objects="1" scenarios="1" formatColumns="0" formatRows="0"/>
  <sortState xmlns:xlrd2="http://schemas.microsoft.com/office/spreadsheetml/2017/richdata2" ref="A5:K208">
    <sortCondition ref="A6:A208"/>
    <sortCondition ref="B6:B208"/>
    <sortCondition ref="C6:C208"/>
  </sortState>
  <customSheetViews>
    <customSheetView guid="{99A28103-7007-418B-9D7F-D2D3CBFA05ED}" showAutoFilter="1" hiddenColumns="1">
      <pageMargins left="0" right="0" top="0" bottom="0" header="0" footer="0"/>
      <pageSetup paperSize="9" orientation="portrait" horizontalDpi="1200" verticalDpi="1200" r:id="rId1"/>
      <headerFooter>
        <oddHeader>&amp;C&amp;"Calibri"&amp;12&amp;KFF0000 OFFICIAL: Sensitive - NSW Government&amp;1#_x000D_</oddHeader>
        <oddFooter>&amp;C_x000D_&amp;1#&amp;"Calibri"&amp;10&amp;K000000 OFFICIAL</oddFooter>
      </headerFooter>
      <autoFilter ref="A7:N208" xr:uid="{19B3DC0C-5AE5-4CA8-B501-C2387B0DB29E}"/>
    </customSheetView>
  </customSheetViews>
  <mergeCells count="1">
    <mergeCell ref="A3:D3"/>
  </mergeCells>
  <phoneticPr fontId="19" type="noConversion"/>
  <pageMargins left="0.7" right="0.7" top="0.75" bottom="0.75" header="0.3" footer="0.3"/>
  <pageSetup paperSize="9" orientation="portrait" horizontalDpi="1200" verticalDpi="1200" r:id="rId2"/>
  <headerFooter>
    <oddHeader>&amp;C&amp;"Calibri"&amp;12&amp;KFF0000 OFFICIAL: Sensitive - NSW Government&amp;1#_x000D_</oddHeader>
    <oddFooter>&amp;C_x000D_&amp;1#&amp;"Calibri"&amp;10&amp;K000000 OFFICIAL</oddFoot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6C9AF-CEF8-4165-BF00-74E0413CF9F8}">
  <sheetPr>
    <tabColor theme="4" tint="9.9978637043366805E-2"/>
  </sheetPr>
  <dimension ref="A1:D12"/>
  <sheetViews>
    <sheetView workbookViewId="0"/>
  </sheetViews>
  <sheetFormatPr defaultColWidth="9" defaultRowHeight="15.75"/>
  <cols>
    <col min="1" max="1" width="22.875" style="1" customWidth="1"/>
    <col min="2" max="2" width="15.375" style="1" customWidth="1"/>
    <col min="3" max="3" width="32.375" style="1" customWidth="1"/>
    <col min="4" max="4" width="84.75" style="1" customWidth="1"/>
    <col min="5" max="16384" width="9" style="1"/>
  </cols>
  <sheetData>
    <row r="1" spans="1:4" ht="24.75" thickBot="1">
      <c r="A1" s="205" t="s">
        <v>295</v>
      </c>
      <c r="B1" s="205"/>
      <c r="C1" s="205"/>
    </row>
    <row r="2" spans="1:4" ht="16.5" thickTop="1">
      <c r="A2" s="1" t="s">
        <v>296</v>
      </c>
    </row>
    <row r="3" spans="1:4" ht="36" customHeight="1" thickBot="1">
      <c r="A3" s="207" t="s">
        <v>57</v>
      </c>
      <c r="B3" s="208"/>
      <c r="C3" s="208"/>
      <c r="D3" s="209"/>
    </row>
    <row r="4" spans="1:4" ht="81" customHeight="1">
      <c r="A4" s="221" t="s">
        <v>734</v>
      </c>
      <c r="B4" s="221"/>
      <c r="C4" s="221"/>
      <c r="D4" s="221"/>
    </row>
    <row r="5" spans="1:4" ht="34.700000000000003" customHeight="1">
      <c r="A5" s="14" t="s">
        <v>297</v>
      </c>
    </row>
    <row r="6" spans="1:4">
      <c r="A6" s="24" t="s">
        <v>298</v>
      </c>
      <c r="B6" s="24" t="s">
        <v>299</v>
      </c>
      <c r="C6" s="24" t="s">
        <v>62</v>
      </c>
      <c r="D6" s="48" t="s">
        <v>41</v>
      </c>
    </row>
    <row r="7" spans="1:4">
      <c r="A7" s="9" t="s">
        <v>300</v>
      </c>
      <c r="B7" s="54">
        <v>1.0257608999999999E-4</v>
      </c>
      <c r="C7" s="9" t="s">
        <v>775</v>
      </c>
      <c r="D7" s="9" t="s">
        <v>301</v>
      </c>
    </row>
    <row r="8" spans="1:4">
      <c r="A8" s="9" t="s">
        <v>302</v>
      </c>
      <c r="B8" s="54">
        <v>1.7630877999999999E-4</v>
      </c>
      <c r="C8" s="9" t="s">
        <v>776</v>
      </c>
      <c r="D8" s="61" t="s">
        <v>735</v>
      </c>
    </row>
    <row r="9" spans="1:4">
      <c r="A9" s="9" t="s">
        <v>303</v>
      </c>
      <c r="B9" s="75">
        <v>2.2585497000000001E-3</v>
      </c>
      <c r="C9" s="9" t="s">
        <v>776</v>
      </c>
      <c r="D9" s="9" t="s">
        <v>755</v>
      </c>
    </row>
    <row r="10" spans="1:4">
      <c r="A10" s="9" t="s">
        <v>304</v>
      </c>
      <c r="B10" s="54">
        <v>3.6992121999999999E-4</v>
      </c>
      <c r="C10" s="9" t="s">
        <v>776</v>
      </c>
      <c r="D10" s="9" t="s">
        <v>305</v>
      </c>
    </row>
    <row r="11" spans="1:4">
      <c r="A11" s="9" t="s">
        <v>306</v>
      </c>
      <c r="B11" s="129">
        <v>3.7053554000000001E-5</v>
      </c>
      <c r="C11" s="9" t="s">
        <v>776</v>
      </c>
      <c r="D11" s="9" t="s">
        <v>307</v>
      </c>
    </row>
    <row r="12" spans="1:4">
      <c r="A12" s="37" t="s">
        <v>308</v>
      </c>
      <c r="B12" s="160">
        <v>1.3209999999999999E-5</v>
      </c>
      <c r="C12" s="37" t="s">
        <v>776</v>
      </c>
      <c r="D12" s="37" t="s">
        <v>309</v>
      </c>
    </row>
  </sheetData>
  <sheetProtection algorithmName="SHA-512" hashValue="VvLVsnHga1K2wRyW+Gwy7iqo+Xya55HLy7VxSrYUa+afcu4DtoaQdbx/YY/NTxHEFhdv0D48xz/K7fnWu12ZuQ==" saltValue="A8skwp3HXPMGZu3DjqV5mA==" spinCount="100000" sheet="1" objects="1" scenarios="1" formatColumns="0" formatRows="0"/>
  <customSheetViews>
    <customSheetView guid="{99A28103-7007-418B-9D7F-D2D3CBFA05ED}">
      <pageMargins left="0" right="0" top="0" bottom="0" header="0" footer="0"/>
      <headerFooter>
        <oddHeader>&amp;C&amp;"Calibri"&amp;12&amp;KFF0000 OFFICIAL: Sensitive - NSW Government&amp;1#_x000D_</oddHeader>
        <oddFooter>&amp;C_x000D_&amp;1#&amp;"Calibri"&amp;10&amp;K000000 OFFICIAL</oddFooter>
      </headerFooter>
    </customSheetView>
  </customSheetViews>
  <mergeCells count="1">
    <mergeCell ref="A4:D4"/>
  </mergeCells>
  <pageMargins left="0.7" right="0.7" top="0.75" bottom="0.75" header="0.3" footer="0.3"/>
  <headerFooter>
    <oddHeader>&amp;C&amp;"Calibri"&amp;12&amp;KFF0000 OFFICIAL: Sensitive - NSW Government&amp;1#_x000D_</oddHeader>
    <oddFooter>&amp;C_x000D_&amp;1#&amp;"Calibri"&amp;10&amp;K000000 OFFICIAL</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B9565-809B-4616-AE47-408376172A21}">
  <sheetPr>
    <tabColor theme="4" tint="9.9978637043366805E-2"/>
  </sheetPr>
  <dimension ref="A1:AV49"/>
  <sheetViews>
    <sheetView workbookViewId="0"/>
  </sheetViews>
  <sheetFormatPr defaultColWidth="9" defaultRowHeight="15.75"/>
  <cols>
    <col min="1" max="1" width="29.625" style="1" customWidth="1"/>
    <col min="2" max="2" width="37.625" style="1" customWidth="1"/>
    <col min="3" max="3" width="32.375" style="1" customWidth="1"/>
    <col min="4" max="4" width="24" style="1" customWidth="1"/>
    <col min="5" max="5" width="50" style="1" customWidth="1"/>
    <col min="6" max="16384" width="9" style="1"/>
  </cols>
  <sheetData>
    <row r="1" spans="1:48" ht="24.75" thickBot="1">
      <c r="A1" s="205" t="s">
        <v>310</v>
      </c>
      <c r="B1" s="205"/>
    </row>
    <row r="2" spans="1:48" s="11" customFormat="1" ht="40.700000000000003" customHeight="1" thickTop="1" thickBot="1">
      <c r="A2" s="206" t="s">
        <v>57</v>
      </c>
      <c r="B2" s="206"/>
      <c r="C2" s="206"/>
      <c r="D2" s="206"/>
    </row>
    <row r="3" spans="1:48" ht="84.75" customHeight="1" thickTop="1">
      <c r="A3" s="222" t="s">
        <v>759</v>
      </c>
      <c r="B3" s="222"/>
      <c r="C3" s="222"/>
      <c r="D3" s="222"/>
      <c r="E3" s="12"/>
      <c r="F3" s="12"/>
      <c r="G3" s="12"/>
      <c r="H3" s="10"/>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row>
    <row r="4" spans="1:48" ht="18.75" customHeight="1">
      <c r="A4" s="226" t="s">
        <v>345</v>
      </c>
      <c r="B4" s="226"/>
      <c r="C4" s="226"/>
      <c r="D4" s="226"/>
      <c r="E4" s="12"/>
      <c r="F4" s="12"/>
      <c r="G4" s="12"/>
      <c r="H4" s="10"/>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row>
    <row r="5" spans="1:48" ht="105" customHeight="1">
      <c r="A5" s="225" t="s">
        <v>777</v>
      </c>
      <c r="B5" s="222"/>
      <c r="C5" s="222"/>
      <c r="D5" s="222"/>
      <c r="E5" s="12"/>
      <c r="F5" s="12"/>
      <c r="G5" s="12"/>
      <c r="H5" s="10"/>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row>
    <row r="6" spans="1:48">
      <c r="A6" s="226" t="s">
        <v>758</v>
      </c>
      <c r="B6" s="224"/>
      <c r="C6" s="224"/>
      <c r="D6" s="224"/>
      <c r="E6" s="12"/>
      <c r="F6" s="12"/>
      <c r="G6" s="12"/>
      <c r="H6" s="10"/>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162.75" customHeight="1">
      <c r="A7" s="224" t="s">
        <v>757</v>
      </c>
      <c r="B7" s="224"/>
      <c r="C7" s="224"/>
      <c r="D7" s="224"/>
      <c r="E7" s="12"/>
      <c r="F7" s="12"/>
      <c r="G7" s="12"/>
      <c r="H7" s="10"/>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row>
    <row r="8" spans="1:48" ht="33.6" customHeight="1">
      <c r="A8" s="14" t="s">
        <v>756</v>
      </c>
    </row>
    <row r="9" spans="1:48">
      <c r="A9" s="24" t="s">
        <v>311</v>
      </c>
      <c r="B9" s="24" t="s">
        <v>312</v>
      </c>
      <c r="C9" s="24" t="s">
        <v>299</v>
      </c>
      <c r="D9" s="24" t="s">
        <v>62</v>
      </c>
      <c r="E9" s="24" t="s">
        <v>41</v>
      </c>
    </row>
    <row r="10" spans="1:48" ht="81">
      <c r="A10" s="41" t="s">
        <v>313</v>
      </c>
      <c r="B10" s="41" t="s">
        <v>314</v>
      </c>
      <c r="C10" s="133">
        <v>0.92</v>
      </c>
      <c r="D10" s="41" t="s">
        <v>778</v>
      </c>
      <c r="E10" s="70" t="s">
        <v>315</v>
      </c>
    </row>
    <row r="11" spans="1:48" ht="16.5">
      <c r="A11" s="41" t="s">
        <v>313</v>
      </c>
      <c r="B11" s="41" t="s">
        <v>316</v>
      </c>
      <c r="C11" s="133">
        <v>0</v>
      </c>
      <c r="D11" s="41" t="s">
        <v>778</v>
      </c>
      <c r="E11" s="47" t="s">
        <v>317</v>
      </c>
    </row>
    <row r="12" spans="1:48" ht="16.5">
      <c r="A12" s="41" t="s">
        <v>313</v>
      </c>
      <c r="B12" s="41" t="s">
        <v>318</v>
      </c>
      <c r="C12" s="133">
        <v>0</v>
      </c>
      <c r="D12" s="41" t="s">
        <v>778</v>
      </c>
      <c r="E12" s="47" t="s">
        <v>317</v>
      </c>
    </row>
    <row r="13" spans="1:48" ht="32.25">
      <c r="A13" s="41" t="s">
        <v>319</v>
      </c>
      <c r="B13" s="41" t="s">
        <v>320</v>
      </c>
      <c r="C13" s="133">
        <v>3377.5</v>
      </c>
      <c r="D13" s="41" t="s">
        <v>778</v>
      </c>
      <c r="E13" s="47" t="s">
        <v>321</v>
      </c>
    </row>
    <row r="14" spans="1:48" ht="32.25">
      <c r="A14" s="41" t="s">
        <v>319</v>
      </c>
      <c r="B14" s="41" t="s">
        <v>322</v>
      </c>
      <c r="C14" s="133">
        <v>2076.56</v>
      </c>
      <c r="D14" s="41" t="s">
        <v>778</v>
      </c>
      <c r="E14" s="47" t="s">
        <v>321</v>
      </c>
    </row>
    <row r="15" spans="1:48" ht="32.25">
      <c r="A15" s="41" t="s">
        <v>319</v>
      </c>
      <c r="B15" s="41" t="s">
        <v>323</v>
      </c>
      <c r="C15" s="133">
        <v>834.19999999999993</v>
      </c>
      <c r="D15" s="41" t="s">
        <v>778</v>
      </c>
      <c r="E15" s="47" t="s">
        <v>321</v>
      </c>
    </row>
    <row r="16" spans="1:48" ht="32.25">
      <c r="A16" s="41" t="s">
        <v>319</v>
      </c>
      <c r="B16" s="41" t="s">
        <v>324</v>
      </c>
      <c r="C16" s="133">
        <f>(67.8+17.2)*B44</f>
        <v>2907.0000000000005</v>
      </c>
      <c r="D16" s="41" t="s">
        <v>778</v>
      </c>
      <c r="E16" s="47" t="s">
        <v>321</v>
      </c>
    </row>
    <row r="17" spans="1:5" ht="33">
      <c r="A17" s="41" t="s">
        <v>319</v>
      </c>
      <c r="B17" s="41" t="s">
        <v>325</v>
      </c>
      <c r="C17" s="133">
        <f>(0.28)*B45+(1.3694048*0.74*1000)</f>
        <v>1019.911552</v>
      </c>
      <c r="D17" s="41" t="s">
        <v>778</v>
      </c>
      <c r="E17" s="47" t="s">
        <v>326</v>
      </c>
    </row>
    <row r="18" spans="1:5" ht="33">
      <c r="A18" s="41" t="s">
        <v>319</v>
      </c>
      <c r="B18" s="41" t="s">
        <v>327</v>
      </c>
      <c r="C18" s="133">
        <f>(2.8+39.76*1.055056)*B46</f>
        <v>1548.316318976</v>
      </c>
      <c r="D18" s="41" t="s">
        <v>778</v>
      </c>
      <c r="E18" s="47" t="s">
        <v>328</v>
      </c>
    </row>
    <row r="19" spans="1:5" ht="32.25">
      <c r="A19" s="41" t="s">
        <v>329</v>
      </c>
      <c r="B19" s="41" t="s">
        <v>330</v>
      </c>
      <c r="C19" s="133">
        <v>2900.8440000000005</v>
      </c>
      <c r="D19" s="41" t="s">
        <v>778</v>
      </c>
      <c r="E19" s="47" t="s">
        <v>331</v>
      </c>
    </row>
    <row r="20" spans="1:5" ht="32.25">
      <c r="A20" s="41" t="s">
        <v>329</v>
      </c>
      <c r="B20" s="41" t="s">
        <v>332</v>
      </c>
      <c r="C20" s="133">
        <v>3385.6059999999998</v>
      </c>
      <c r="D20" s="41" t="s">
        <v>778</v>
      </c>
      <c r="E20" s="47" t="s">
        <v>331</v>
      </c>
    </row>
    <row r="21" spans="1:5" ht="33">
      <c r="A21" s="41" t="s">
        <v>329</v>
      </c>
      <c r="B21" s="41" t="s">
        <v>327</v>
      </c>
      <c r="C21" s="133">
        <f>(2.5+39.76*1.055056)*B46</f>
        <v>1537.9363189760002</v>
      </c>
      <c r="D21" s="41" t="s">
        <v>778</v>
      </c>
      <c r="E21" s="47" t="s">
        <v>333</v>
      </c>
    </row>
    <row r="22" spans="1:5" ht="33">
      <c r="A22" s="41" t="s">
        <v>329</v>
      </c>
      <c r="B22" s="41" t="s">
        <v>334</v>
      </c>
      <c r="C22" s="133">
        <f>(0.51+50.92*1.055056)*38.6</f>
        <v>2093.4112286720001</v>
      </c>
      <c r="D22" s="41" t="s">
        <v>778</v>
      </c>
      <c r="E22" s="47" t="s">
        <v>333</v>
      </c>
    </row>
    <row r="23" spans="1:5" ht="32.25">
      <c r="A23" s="41" t="s">
        <v>335</v>
      </c>
      <c r="B23" s="41" t="s">
        <v>336</v>
      </c>
      <c r="C23" s="133">
        <v>3384.0620000000004</v>
      </c>
      <c r="D23" s="41" t="s">
        <v>778</v>
      </c>
      <c r="E23" s="47" t="s">
        <v>331</v>
      </c>
    </row>
    <row r="24" spans="1:5" ht="32.25">
      <c r="A24" s="41" t="s">
        <v>335</v>
      </c>
      <c r="B24" s="41" t="s">
        <v>337</v>
      </c>
      <c r="C24" s="133">
        <v>3385.2200000000003</v>
      </c>
      <c r="D24" s="41" t="s">
        <v>778</v>
      </c>
      <c r="E24" s="47" t="s">
        <v>331</v>
      </c>
    </row>
    <row r="25" spans="1:5" ht="32.25">
      <c r="A25" s="161" t="s">
        <v>335</v>
      </c>
      <c r="B25" s="161" t="s">
        <v>338</v>
      </c>
      <c r="C25" s="162">
        <v>3389.08</v>
      </c>
      <c r="D25" s="161" t="s">
        <v>778</v>
      </c>
      <c r="E25" s="152" t="s">
        <v>331</v>
      </c>
    </row>
    <row r="26" spans="1:5" ht="32.450000000000003" customHeight="1">
      <c r="A26" s="1" t="s">
        <v>292</v>
      </c>
    </row>
    <row r="27" spans="1:5">
      <c r="A27" s="1" t="s">
        <v>339</v>
      </c>
    </row>
    <row r="28" spans="1:5">
      <c r="A28" s="1" t="s">
        <v>340</v>
      </c>
    </row>
    <row r="29" spans="1:5">
      <c r="A29" s="1" t="s">
        <v>745</v>
      </c>
    </row>
    <row r="30" spans="1:5">
      <c r="A30" s="1" t="s">
        <v>785</v>
      </c>
    </row>
    <row r="31" spans="1:5">
      <c r="A31" s="1" t="s">
        <v>786</v>
      </c>
    </row>
    <row r="32" spans="1:5">
      <c r="A32" s="1" t="s">
        <v>341</v>
      </c>
    </row>
    <row r="33" spans="1:4">
      <c r="A33" s="60" t="s">
        <v>342</v>
      </c>
    </row>
    <row r="34" spans="1:4" ht="30.6" customHeight="1" thickBot="1">
      <c r="A34" s="205" t="s">
        <v>343</v>
      </c>
      <c r="B34" s="205"/>
    </row>
    <row r="35" spans="1:4" ht="36" customHeight="1" thickTop="1" thickBot="1">
      <c r="A35" s="206" t="s">
        <v>57</v>
      </c>
      <c r="B35" s="206"/>
      <c r="C35" s="206"/>
      <c r="D35" s="206"/>
    </row>
    <row r="36" spans="1:4" ht="52.5" customHeight="1" thickTop="1">
      <c r="A36" s="223" t="s">
        <v>344</v>
      </c>
      <c r="B36" s="223"/>
      <c r="C36" s="223"/>
      <c r="D36" s="223"/>
    </row>
    <row r="37" spans="1:4">
      <c r="A37" s="13" t="s">
        <v>345</v>
      </c>
    </row>
    <row r="38" spans="1:4">
      <c r="A38" s="57" t="s">
        <v>346</v>
      </c>
      <c r="B38" s="57"/>
    </row>
    <row r="39" spans="1:4" ht="33.6" customHeight="1">
      <c r="A39" s="50" t="s">
        <v>347</v>
      </c>
    </row>
    <row r="40" spans="1:4">
      <c r="A40" s="51" t="s">
        <v>348</v>
      </c>
      <c r="B40" s="51" t="s">
        <v>299</v>
      </c>
      <c r="C40" s="51" t="s">
        <v>62</v>
      </c>
      <c r="D40" s="51" t="s">
        <v>41</v>
      </c>
    </row>
    <row r="41" spans="1:4" ht="16.5">
      <c r="A41" s="9" t="s">
        <v>349</v>
      </c>
      <c r="B41" s="9">
        <v>38.6</v>
      </c>
      <c r="C41" s="9" t="s">
        <v>350</v>
      </c>
      <c r="D41" s="9" t="s">
        <v>351</v>
      </c>
    </row>
    <row r="42" spans="1:4" ht="16.5">
      <c r="A42" s="9" t="s">
        <v>352</v>
      </c>
      <c r="B42" s="9">
        <v>25.7</v>
      </c>
      <c r="C42" s="9" t="s">
        <v>350</v>
      </c>
      <c r="D42" s="9" t="s">
        <v>351</v>
      </c>
    </row>
    <row r="43" spans="1:4" ht="16.5">
      <c r="A43" s="9" t="s">
        <v>353</v>
      </c>
      <c r="B43" s="9">
        <v>38.799999999999997</v>
      </c>
      <c r="C43" s="9" t="s">
        <v>350</v>
      </c>
      <c r="D43" s="9" t="s">
        <v>351</v>
      </c>
    </row>
    <row r="44" spans="1:4" ht="16.5">
      <c r="A44" s="9" t="s">
        <v>354</v>
      </c>
      <c r="B44" s="9">
        <v>34.200000000000003</v>
      </c>
      <c r="C44" s="9" t="s">
        <v>350</v>
      </c>
      <c r="D44" s="9" t="s">
        <v>351</v>
      </c>
    </row>
    <row r="45" spans="1:4" ht="16.5">
      <c r="A45" s="9" t="s">
        <v>355</v>
      </c>
      <c r="B45" s="9">
        <v>23.4</v>
      </c>
      <c r="C45" s="9" t="s">
        <v>350</v>
      </c>
      <c r="D45" s="9" t="s">
        <v>351</v>
      </c>
    </row>
    <row r="46" spans="1:4" ht="16.5">
      <c r="A46" s="37" t="s">
        <v>356</v>
      </c>
      <c r="B46" s="37">
        <v>34.6</v>
      </c>
      <c r="C46" s="37" t="s">
        <v>350</v>
      </c>
      <c r="D46" s="37" t="s">
        <v>351</v>
      </c>
    </row>
    <row r="47" spans="1:4" ht="16.5">
      <c r="A47" s="37" t="s">
        <v>357</v>
      </c>
      <c r="B47" s="37">
        <v>38.6</v>
      </c>
      <c r="C47" s="37" t="s">
        <v>350</v>
      </c>
      <c r="D47" s="37" t="s">
        <v>351</v>
      </c>
    </row>
    <row r="48" spans="1:4" ht="33.6" customHeight="1">
      <c r="A48" s="1" t="s">
        <v>292</v>
      </c>
    </row>
    <row r="49" spans="1:1">
      <c r="A49" s="1" t="s">
        <v>787</v>
      </c>
    </row>
  </sheetData>
  <sheetProtection algorithmName="SHA-512" hashValue="O7m39Y/0Vqi3Qs3NYEMRev6vhsdgxDSyk4YhMivB1o37ui/vZk6dDQl6obOwnFypDMOHIwfL5js0Y1/qNTwheQ==" saltValue="cxX1uUJO5qkzFdhvzEjWag==" spinCount="100000" sheet="1" objects="1" scenarios="1" formatColumns="0" formatRows="0"/>
  <customSheetViews>
    <customSheetView guid="{99A28103-7007-418B-9D7F-D2D3CBFA05ED}">
      <pageMargins left="0" right="0" top="0" bottom="0" header="0" footer="0"/>
      <headerFooter>
        <oddHeader>&amp;C&amp;"Calibri"&amp;12&amp;KFF0000 OFFICIAL: Sensitive - NSW Government&amp;1#_x000D_</oddHeader>
        <oddFooter>&amp;C_x000D_&amp;1#&amp;"Calibri"&amp;10&amp;K000000 OFFICIAL</oddFooter>
      </headerFooter>
    </customSheetView>
  </customSheetViews>
  <mergeCells count="6">
    <mergeCell ref="A3:D3"/>
    <mergeCell ref="A36:D36"/>
    <mergeCell ref="A7:D7"/>
    <mergeCell ref="A5:D5"/>
    <mergeCell ref="A6:D6"/>
    <mergeCell ref="A4:D4"/>
  </mergeCells>
  <hyperlinks>
    <hyperlink ref="A37" r:id="rId1" xr:uid="{2FF8654D-DA81-4174-849B-64ED339C71A6}"/>
    <hyperlink ref="A6" r:id="rId2" xr:uid="{6680B4BE-A31F-4D6F-9731-DA4C0987B3DE}"/>
    <hyperlink ref="A4" r:id="rId3" xr:uid="{6E4840C0-269B-44A4-A143-17203A6A9C68}"/>
  </hyperlinks>
  <pageMargins left="0.7" right="0.7" top="0.75" bottom="0.75" header="0.3" footer="0.3"/>
  <headerFooter>
    <oddHeader>&amp;C&amp;"Calibri"&amp;12&amp;KFF0000 OFFICIAL: Sensitive - NSW Government&amp;1#_x000D_</oddHeader>
    <oddFooter>&amp;C_x000D_&amp;1#&amp;"Calibri"&amp;10&amp;K000000 OFFICIAL</oddFooter>
  </headerFooter>
  <tableParts count="2">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D2E88-7C48-43FA-8603-F2442FFD5EA2}">
  <sheetPr>
    <tabColor theme="4" tint="9.9978637043366805E-2"/>
  </sheetPr>
  <dimension ref="A1:AV38"/>
  <sheetViews>
    <sheetView workbookViewId="0"/>
  </sheetViews>
  <sheetFormatPr defaultColWidth="9" defaultRowHeight="15.75"/>
  <cols>
    <col min="1" max="1" width="38.25" style="1" customWidth="1"/>
    <col min="2" max="2" width="15.375" style="1" customWidth="1"/>
    <col min="3" max="3" width="32.375" style="1" customWidth="1"/>
    <col min="4" max="4" width="41.375" style="1" customWidth="1"/>
    <col min="5" max="5" width="50" style="1" customWidth="1"/>
    <col min="6" max="16384" width="9" style="1"/>
  </cols>
  <sheetData>
    <row r="1" spans="1:48" ht="24.75" thickBot="1">
      <c r="A1" s="205" t="s">
        <v>358</v>
      </c>
      <c r="B1" s="205"/>
    </row>
    <row r="2" spans="1:48" ht="34.35" customHeight="1" thickTop="1" thickBot="1">
      <c r="A2" s="206" t="s">
        <v>57</v>
      </c>
      <c r="B2" s="206"/>
      <c r="C2" s="206"/>
      <c r="D2" s="206"/>
    </row>
    <row r="3" spans="1:48" ht="255" customHeight="1" thickTop="1">
      <c r="A3" s="222" t="s">
        <v>359</v>
      </c>
      <c r="B3" s="222"/>
      <c r="C3" s="222"/>
      <c r="D3" s="222"/>
      <c r="E3" s="12"/>
      <c r="F3" s="12"/>
      <c r="G3" s="12"/>
      <c r="H3" s="10"/>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row>
    <row r="4" spans="1:48" ht="41.45" customHeight="1">
      <c r="A4" s="50" t="s">
        <v>360</v>
      </c>
    </row>
    <row r="5" spans="1:48">
      <c r="A5" s="51" t="s">
        <v>348</v>
      </c>
      <c r="B5" s="51" t="s">
        <v>299</v>
      </c>
      <c r="C5" s="51" t="s">
        <v>62</v>
      </c>
      <c r="D5" s="51" t="s">
        <v>41</v>
      </c>
    </row>
    <row r="6" spans="1:48">
      <c r="A6" s="9" t="s">
        <v>361</v>
      </c>
      <c r="B6" s="9">
        <v>227</v>
      </c>
      <c r="C6" s="9" t="s">
        <v>779</v>
      </c>
      <c r="D6" s="210" t="s">
        <v>362</v>
      </c>
    </row>
    <row r="7" spans="1:48">
      <c r="A7" s="9" t="s">
        <v>363</v>
      </c>
      <c r="B7" s="9">
        <v>384</v>
      </c>
      <c r="C7" s="9" t="s">
        <v>779</v>
      </c>
      <c r="D7" s="210" t="s">
        <v>362</v>
      </c>
    </row>
    <row r="8" spans="1:48">
      <c r="A8" s="9" t="s">
        <v>364</v>
      </c>
      <c r="B8" s="9">
        <v>532</v>
      </c>
      <c r="C8" s="9" t="s">
        <v>779</v>
      </c>
      <c r="D8" s="210" t="s">
        <v>362</v>
      </c>
    </row>
    <row r="9" spans="1:48">
      <c r="A9" s="9" t="s">
        <v>365</v>
      </c>
      <c r="B9" s="9">
        <v>594</v>
      </c>
      <c r="C9" s="9" t="s">
        <v>779</v>
      </c>
      <c r="D9" s="210" t="s">
        <v>362</v>
      </c>
    </row>
    <row r="10" spans="1:48">
      <c r="A10" s="9" t="s">
        <v>366</v>
      </c>
      <c r="B10" s="9">
        <v>768</v>
      </c>
      <c r="C10" s="9" t="s">
        <v>779</v>
      </c>
      <c r="D10" s="210" t="s">
        <v>362</v>
      </c>
    </row>
    <row r="11" spans="1:48">
      <c r="A11" s="9" t="s">
        <v>367</v>
      </c>
      <c r="B11" s="9">
        <v>237</v>
      </c>
      <c r="C11" s="9" t="s">
        <v>779</v>
      </c>
      <c r="D11" s="210" t="s">
        <v>362</v>
      </c>
    </row>
    <row r="12" spans="1:48">
      <c r="A12" s="9" t="s">
        <v>368</v>
      </c>
      <c r="B12" s="9">
        <v>401</v>
      </c>
      <c r="C12" s="9" t="s">
        <v>779</v>
      </c>
      <c r="D12" s="210" t="s">
        <v>362</v>
      </c>
    </row>
    <row r="13" spans="1:48">
      <c r="A13" s="9" t="s">
        <v>369</v>
      </c>
      <c r="B13" s="9">
        <v>554</v>
      </c>
      <c r="C13" s="9" t="s">
        <v>779</v>
      </c>
      <c r="D13" s="210" t="s">
        <v>362</v>
      </c>
    </row>
    <row r="14" spans="1:48">
      <c r="A14" s="9" t="s">
        <v>370</v>
      </c>
      <c r="B14" s="9">
        <v>618</v>
      </c>
      <c r="C14" s="9" t="s">
        <v>779</v>
      </c>
      <c r="D14" s="210" t="s">
        <v>362</v>
      </c>
    </row>
    <row r="15" spans="1:48">
      <c r="A15" s="9" t="s">
        <v>371</v>
      </c>
      <c r="B15" s="9">
        <v>77</v>
      </c>
      <c r="C15" s="9" t="s">
        <v>779</v>
      </c>
      <c r="D15" s="210" t="s">
        <v>362</v>
      </c>
    </row>
    <row r="16" spans="1:48">
      <c r="A16" s="9" t="s">
        <v>372</v>
      </c>
      <c r="B16" s="9">
        <v>209</v>
      </c>
      <c r="C16" s="9" t="s">
        <v>779</v>
      </c>
      <c r="D16" s="210" t="s">
        <v>362</v>
      </c>
    </row>
    <row r="17" spans="1:4">
      <c r="A17" s="9" t="s">
        <v>373</v>
      </c>
      <c r="B17" s="9">
        <v>307</v>
      </c>
      <c r="C17" s="9" t="s">
        <v>779</v>
      </c>
      <c r="D17" s="210" t="s">
        <v>362</v>
      </c>
    </row>
    <row r="18" spans="1:4">
      <c r="A18" s="9" t="s">
        <v>374</v>
      </c>
      <c r="B18" s="9">
        <v>521</v>
      </c>
      <c r="C18" s="9" t="s">
        <v>779</v>
      </c>
      <c r="D18" s="210" t="s">
        <v>362</v>
      </c>
    </row>
    <row r="19" spans="1:4">
      <c r="A19" s="9" t="s">
        <v>375</v>
      </c>
      <c r="B19" s="9">
        <v>718</v>
      </c>
      <c r="C19" s="9" t="s">
        <v>779</v>
      </c>
      <c r="D19" s="210" t="s">
        <v>362</v>
      </c>
    </row>
    <row r="20" spans="1:4">
      <c r="A20" s="9" t="s">
        <v>376</v>
      </c>
      <c r="B20" s="9">
        <v>77</v>
      </c>
      <c r="C20" s="9" t="s">
        <v>779</v>
      </c>
      <c r="D20" s="210" t="s">
        <v>362</v>
      </c>
    </row>
    <row r="21" spans="1:4">
      <c r="A21" s="9" t="s">
        <v>377</v>
      </c>
      <c r="B21" s="9">
        <v>209</v>
      </c>
      <c r="C21" s="9" t="s">
        <v>779</v>
      </c>
      <c r="D21" s="210" t="s">
        <v>362</v>
      </c>
    </row>
    <row r="22" spans="1:4">
      <c r="A22" s="9" t="s">
        <v>378</v>
      </c>
      <c r="B22" s="9">
        <v>307</v>
      </c>
      <c r="C22" s="9" t="s">
        <v>779</v>
      </c>
      <c r="D22" s="210" t="s">
        <v>362</v>
      </c>
    </row>
    <row r="23" spans="1:4">
      <c r="A23" s="9" t="s">
        <v>379</v>
      </c>
      <c r="B23" s="9">
        <v>80</v>
      </c>
      <c r="C23" s="9" t="s">
        <v>779</v>
      </c>
      <c r="D23" s="210" t="s">
        <v>362</v>
      </c>
    </row>
    <row r="24" spans="1:4">
      <c r="A24" s="9" t="s">
        <v>380</v>
      </c>
      <c r="B24" s="9">
        <v>217</v>
      </c>
      <c r="C24" s="9" t="s">
        <v>779</v>
      </c>
      <c r="D24" s="210" t="s">
        <v>362</v>
      </c>
    </row>
    <row r="25" spans="1:4">
      <c r="A25" s="9" t="s">
        <v>381</v>
      </c>
      <c r="B25" s="9">
        <v>316</v>
      </c>
      <c r="C25" s="9" t="s">
        <v>779</v>
      </c>
      <c r="D25" s="210" t="s">
        <v>362</v>
      </c>
    </row>
    <row r="26" spans="1:4">
      <c r="A26" s="9" t="s">
        <v>382</v>
      </c>
      <c r="B26" s="9">
        <v>106</v>
      </c>
      <c r="C26" s="9" t="s">
        <v>779</v>
      </c>
      <c r="D26" s="210" t="s">
        <v>362</v>
      </c>
    </row>
    <row r="27" spans="1:4">
      <c r="A27" s="9" t="s">
        <v>383</v>
      </c>
      <c r="B27" s="9">
        <v>287</v>
      </c>
      <c r="C27" s="9" t="s">
        <v>779</v>
      </c>
      <c r="D27" s="210" t="s">
        <v>362</v>
      </c>
    </row>
    <row r="28" spans="1:4">
      <c r="A28" s="9" t="s">
        <v>384</v>
      </c>
      <c r="B28" s="9">
        <v>113</v>
      </c>
      <c r="C28" s="9" t="s">
        <v>779</v>
      </c>
      <c r="D28" s="210" t="s">
        <v>362</v>
      </c>
    </row>
    <row r="29" spans="1:4">
      <c r="A29" s="9" t="s">
        <v>385</v>
      </c>
      <c r="B29" s="9">
        <v>115</v>
      </c>
      <c r="C29" s="9" t="s">
        <v>779</v>
      </c>
      <c r="D29" s="210" t="s">
        <v>362</v>
      </c>
    </row>
    <row r="30" spans="1:4">
      <c r="A30" s="9" t="s">
        <v>386</v>
      </c>
      <c r="B30" s="9">
        <v>309</v>
      </c>
      <c r="C30" s="9" t="s">
        <v>779</v>
      </c>
      <c r="D30" s="210" t="s">
        <v>362</v>
      </c>
    </row>
    <row r="31" spans="1:4">
      <c r="A31" s="9" t="s">
        <v>387</v>
      </c>
      <c r="B31" s="9">
        <v>110</v>
      </c>
      <c r="C31" s="9" t="s">
        <v>779</v>
      </c>
      <c r="D31" s="210" t="s">
        <v>362</v>
      </c>
    </row>
    <row r="32" spans="1:4" ht="33">
      <c r="A32" s="9" t="s">
        <v>388</v>
      </c>
      <c r="B32" s="9">
        <v>47505</v>
      </c>
      <c r="C32" s="9" t="s">
        <v>780</v>
      </c>
      <c r="D32" s="47" t="s">
        <v>389</v>
      </c>
    </row>
    <row r="33" spans="1:4">
      <c r="A33" s="9" t="s">
        <v>390</v>
      </c>
      <c r="B33" s="9">
        <v>18660</v>
      </c>
      <c r="C33" s="9" t="s">
        <v>780</v>
      </c>
      <c r="D33" s="9" t="s">
        <v>391</v>
      </c>
    </row>
    <row r="34" spans="1:4">
      <c r="A34" s="9" t="s">
        <v>392</v>
      </c>
      <c r="B34" s="9">
        <v>4287</v>
      </c>
      <c r="C34" s="9" t="s">
        <v>780</v>
      </c>
      <c r="D34" s="9" t="s">
        <v>391</v>
      </c>
    </row>
    <row r="35" spans="1:4">
      <c r="A35" s="37" t="s">
        <v>393</v>
      </c>
      <c r="B35" s="37">
        <v>192</v>
      </c>
      <c r="C35" s="37" t="s">
        <v>780</v>
      </c>
      <c r="D35" s="37" t="s">
        <v>391</v>
      </c>
    </row>
    <row r="36" spans="1:4" ht="32.450000000000003" customHeight="1">
      <c r="A36" s="1" t="s">
        <v>292</v>
      </c>
    </row>
    <row r="37" spans="1:4">
      <c r="A37" s="1" t="s">
        <v>783</v>
      </c>
    </row>
    <row r="38" spans="1:4">
      <c r="A38" s="1" t="s">
        <v>784</v>
      </c>
    </row>
  </sheetData>
  <sheetProtection algorithmName="SHA-512" hashValue="Q7egQoQBCOrZy0+1Kh0289ANiziBDVi0/jac9p3GDzv43ctsVHgsEUSTGgDSYDV/EqPnxijkUFQeW4z3K5/3hg==" saltValue="DTFX7Ez9Fj06ZS8j+/N80Q==" spinCount="100000" sheet="1" objects="1" scenarios="1" formatColumns="0" formatRows="0"/>
  <customSheetViews>
    <customSheetView guid="{99A28103-7007-418B-9D7F-D2D3CBFA05ED}">
      <pageMargins left="0" right="0" top="0" bottom="0" header="0" footer="0"/>
      <headerFooter>
        <oddHeader>&amp;C&amp;"Calibri"&amp;12&amp;KFF0000 OFFICIAL: Sensitive - NSW Government&amp;1#_x000D_</oddHeader>
        <oddFooter>&amp;C_x000D_&amp;1#&amp;"Calibri"&amp;10&amp;K000000 OFFICIAL</oddFooter>
      </headerFooter>
    </customSheetView>
  </customSheetViews>
  <mergeCells count="1">
    <mergeCell ref="A3:D3"/>
  </mergeCells>
  <hyperlinks>
    <hyperlink ref="D6" r:id="rId1" display="TAGG Workbook (2013)" xr:uid="{C98E0C8D-01D9-42D1-8AEC-7F73CACE5602}"/>
    <hyperlink ref="D7:D31" r:id="rId2" display="TAGG Workbook (2013)" xr:uid="{EDFAFEF9-4CB9-4E19-BEF9-686182FF9300}"/>
  </hyperlinks>
  <pageMargins left="0.7" right="0.7" top="0.75" bottom="0.75" header="0.3" footer="0.3"/>
  <headerFooter>
    <oddHeader>&amp;C&amp;"Calibri"&amp;12&amp;KFF0000 OFFICIAL: Sensitive - NSW Government&amp;1#_x000D_</oddHeader>
    <oddFooter>&amp;C_x000D_&amp;1#&amp;"Calibri"&amp;10&amp;K000000 OFFICIAL</oddFooter>
  </headerFooter>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60A6-3583-4AD9-9E17-2E9E15E455E9}">
  <sheetPr>
    <tabColor theme="4" tint="9.9978637043366805E-2"/>
  </sheetPr>
  <dimension ref="A1:AX18"/>
  <sheetViews>
    <sheetView zoomScaleNormal="100" workbookViewId="0"/>
  </sheetViews>
  <sheetFormatPr defaultColWidth="9" defaultRowHeight="15.75"/>
  <cols>
    <col min="1" max="1" width="35.75" style="1" customWidth="1"/>
    <col min="2" max="3" width="15.375" style="1" customWidth="1"/>
    <col min="4" max="4" width="32.375" style="1" customWidth="1"/>
    <col min="5" max="5" width="54.625" style="1" bestFit="1" customWidth="1"/>
    <col min="6" max="6" width="47.875" style="1" bestFit="1" customWidth="1"/>
    <col min="7" max="16384" width="9" style="1"/>
  </cols>
  <sheetData>
    <row r="1" spans="1:50" ht="24.75" thickBot="1">
      <c r="A1" s="205" t="s">
        <v>394</v>
      </c>
      <c r="B1" s="205"/>
    </row>
    <row r="2" spans="1:50" s="11" customFormat="1" ht="39.6" customHeight="1" thickTop="1" thickBot="1">
      <c r="A2" s="206" t="s">
        <v>57</v>
      </c>
      <c r="B2" s="206"/>
      <c r="C2" s="206"/>
      <c r="D2" s="206"/>
    </row>
    <row r="3" spans="1:50" ht="195.75" customHeight="1" thickTop="1">
      <c r="A3" s="227" t="s">
        <v>749</v>
      </c>
      <c r="B3" s="227"/>
      <c r="C3" s="227"/>
      <c r="D3" s="227"/>
      <c r="E3" s="46"/>
      <c r="F3" s="46"/>
      <c r="G3" s="12"/>
      <c r="H3" s="12"/>
      <c r="I3" s="12"/>
      <c r="J3" s="10"/>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row>
    <row r="4" spans="1:50" ht="34.700000000000003" customHeight="1">
      <c r="A4" s="14" t="s">
        <v>395</v>
      </c>
    </row>
    <row r="5" spans="1:50">
      <c r="A5" s="24" t="s">
        <v>396</v>
      </c>
      <c r="B5" s="24" t="s">
        <v>397</v>
      </c>
      <c r="C5" s="24" t="s">
        <v>398</v>
      </c>
      <c r="D5" s="24" t="s">
        <v>62</v>
      </c>
      <c r="E5" s="24" t="s">
        <v>399</v>
      </c>
      <c r="F5" s="24" t="s">
        <v>400</v>
      </c>
    </row>
    <row r="6" spans="1:50">
      <c r="A6" s="9" t="s">
        <v>401</v>
      </c>
      <c r="B6" s="75">
        <v>1.6322800000000001E-3</v>
      </c>
      <c r="C6" s="76">
        <v>1.4333333333333333E-2</v>
      </c>
      <c r="D6" s="9" t="s">
        <v>781</v>
      </c>
      <c r="E6" s="9" t="s">
        <v>402</v>
      </c>
      <c r="F6" s="9" t="s">
        <v>402</v>
      </c>
    </row>
    <row r="7" spans="1:50">
      <c r="A7" s="9" t="s">
        <v>403</v>
      </c>
      <c r="B7" s="76">
        <v>5.2333333333333336E-2</v>
      </c>
      <c r="C7" s="76">
        <v>1.4333333333333333E-2</v>
      </c>
      <c r="D7" s="9" t="s">
        <v>781</v>
      </c>
      <c r="E7" s="9" t="s">
        <v>404</v>
      </c>
      <c r="F7" s="9" t="s">
        <v>402</v>
      </c>
    </row>
    <row r="8" spans="1:50" ht="16.5">
      <c r="A8" s="9" t="s">
        <v>405</v>
      </c>
      <c r="B8" s="76">
        <v>2.8000000000000001E-2</v>
      </c>
      <c r="C8" s="77">
        <v>2.1</v>
      </c>
      <c r="D8" s="9" t="s">
        <v>781</v>
      </c>
      <c r="E8" s="9" t="s">
        <v>406</v>
      </c>
      <c r="F8" s="9" t="s">
        <v>351</v>
      </c>
    </row>
    <row r="9" spans="1:50" ht="16.5">
      <c r="A9" s="9" t="s">
        <v>822</v>
      </c>
      <c r="B9" s="79" t="s">
        <v>412</v>
      </c>
      <c r="C9" s="77">
        <v>3.3</v>
      </c>
      <c r="D9" s="9" t="s">
        <v>823</v>
      </c>
      <c r="E9" s="9" t="s">
        <v>412</v>
      </c>
      <c r="F9" s="9" t="s">
        <v>351</v>
      </c>
    </row>
    <row r="10" spans="1:50" ht="16.5">
      <c r="A10" s="9" t="s">
        <v>407</v>
      </c>
      <c r="B10" s="76">
        <v>4.5999999999999999E-2</v>
      </c>
      <c r="C10" s="77">
        <v>1.6</v>
      </c>
      <c r="D10" s="9" t="s">
        <v>781</v>
      </c>
      <c r="E10" s="9" t="s">
        <v>408</v>
      </c>
      <c r="F10" s="9" t="s">
        <v>351</v>
      </c>
    </row>
    <row r="11" spans="1:50" ht="16.5">
      <c r="A11" s="9" t="s">
        <v>409</v>
      </c>
      <c r="B11" s="78">
        <v>0.1</v>
      </c>
      <c r="C11" s="77">
        <v>0.7</v>
      </c>
      <c r="D11" s="9" t="s">
        <v>781</v>
      </c>
      <c r="E11" s="9" t="s">
        <v>410</v>
      </c>
      <c r="F11" s="9" t="s">
        <v>351</v>
      </c>
    </row>
    <row r="12" spans="1:50" ht="16.5">
      <c r="A12" s="9" t="s">
        <v>411</v>
      </c>
      <c r="B12" s="79" t="s">
        <v>412</v>
      </c>
      <c r="C12" s="77">
        <v>2</v>
      </c>
      <c r="D12" s="9" t="s">
        <v>781</v>
      </c>
      <c r="E12" s="9" t="s">
        <v>412</v>
      </c>
      <c r="F12" s="9" t="s">
        <v>351</v>
      </c>
    </row>
    <row r="13" spans="1:50" ht="16.5">
      <c r="A13" s="9" t="s">
        <v>413</v>
      </c>
      <c r="B13" s="79" t="s">
        <v>412</v>
      </c>
      <c r="C13" s="77">
        <v>0.4</v>
      </c>
      <c r="D13" s="9" t="s">
        <v>781</v>
      </c>
      <c r="E13" s="9" t="s">
        <v>412</v>
      </c>
      <c r="F13" s="9" t="s">
        <v>351</v>
      </c>
    </row>
    <row r="14" spans="1:50" ht="16.5">
      <c r="A14" s="9" t="s">
        <v>414</v>
      </c>
      <c r="B14" s="79" t="s">
        <v>412</v>
      </c>
      <c r="C14" s="77">
        <v>3.3</v>
      </c>
      <c r="D14" s="9" t="s">
        <v>781</v>
      </c>
      <c r="E14" s="9" t="s">
        <v>412</v>
      </c>
      <c r="F14" s="9" t="s">
        <v>351</v>
      </c>
    </row>
    <row r="15" spans="1:50" ht="16.5">
      <c r="A15" s="37" t="s">
        <v>415</v>
      </c>
      <c r="B15" s="163">
        <v>1.6322800000000001E-3</v>
      </c>
      <c r="C15" s="164">
        <v>0.2</v>
      </c>
      <c r="D15" s="37" t="s">
        <v>781</v>
      </c>
      <c r="E15" s="37" t="s">
        <v>402</v>
      </c>
      <c r="F15" s="37" t="s">
        <v>351</v>
      </c>
    </row>
    <row r="16" spans="1:50" ht="34.700000000000003" customHeight="1">
      <c r="A16" s="1" t="s">
        <v>292</v>
      </c>
    </row>
    <row r="17" spans="1:1">
      <c r="A17" s="1" t="s">
        <v>782</v>
      </c>
    </row>
    <row r="18" spans="1:1">
      <c r="A18" s="1" t="s">
        <v>416</v>
      </c>
    </row>
  </sheetData>
  <sheetProtection algorithmName="SHA-512" hashValue="JJqlpNBHP9ZHE50IgRWTW5mOGO9ESK6kORCCltkXr3BZORDUGw71MAOjnFyFb8yPuBkrO3YU4PNrh5aEpUJ2/w==" saltValue="m+ktWJ1+L3ZLhTGE+gwC2Q==" spinCount="100000" sheet="1" objects="1" scenarios="1" formatColumns="0" formatRows="0"/>
  <customSheetViews>
    <customSheetView guid="{99A28103-7007-418B-9D7F-D2D3CBFA05ED}">
      <pageMargins left="0" right="0" top="0" bottom="0" header="0" footer="0"/>
      <headerFooter>
        <oddHeader>&amp;C&amp;"Calibri"&amp;12&amp;KFF0000 OFFICIAL: Sensitive - NSW Government&amp;1#_x000D_</oddHeader>
        <oddFooter>&amp;C_x000D_&amp;1#&amp;"Calibri"&amp;10&amp;K000000 OFFICIAL</oddFooter>
      </headerFooter>
    </customSheetView>
  </customSheetViews>
  <mergeCells count="1">
    <mergeCell ref="A3:D3"/>
  </mergeCells>
  <pageMargins left="0.7" right="0.7" top="0.75" bottom="0.75" header="0.3" footer="0.3"/>
  <headerFooter>
    <oddHeader>&amp;C&amp;"Calibri"&amp;12&amp;KFF0000 OFFICIAL: Sensitive - NSW Government&amp;1#_x000D_</oddHeader>
    <oddFooter>&amp;C_x000D_&amp;1#&amp;"Calibri"&amp;10&amp;K000000 OFFICIAL</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0F59B-BEB2-443A-AF2A-A906F31695E7}">
  <sheetPr>
    <tabColor theme="4" tint="9.9978637043366805E-2"/>
  </sheetPr>
  <dimension ref="A1:G90"/>
  <sheetViews>
    <sheetView showGridLines="0" zoomScaleNormal="100" workbookViewId="0"/>
  </sheetViews>
  <sheetFormatPr defaultRowHeight="15.75"/>
  <cols>
    <col min="1" max="1" width="36.625" customWidth="1"/>
    <col min="2" max="4" width="40.625" customWidth="1"/>
    <col min="5" max="5" width="37.125" customWidth="1"/>
    <col min="6" max="6" width="106.875" bestFit="1" customWidth="1"/>
    <col min="7" max="7" width="65" bestFit="1" customWidth="1"/>
  </cols>
  <sheetData>
    <row r="1" spans="1:5" ht="23.25">
      <c r="A1" s="15" t="s">
        <v>417</v>
      </c>
      <c r="B1" s="1"/>
      <c r="C1" s="1"/>
      <c r="D1" s="1"/>
    </row>
    <row r="2" spans="1:5" ht="37.700000000000003" customHeight="1" thickBot="1">
      <c r="A2" s="206" t="s">
        <v>57</v>
      </c>
      <c r="B2" s="206"/>
      <c r="C2" s="206"/>
      <c r="D2" s="206"/>
      <c r="E2" s="206"/>
    </row>
    <row r="3" spans="1:5" ht="96.75" customHeight="1" thickTop="1">
      <c r="A3" s="227" t="s">
        <v>768</v>
      </c>
      <c r="B3" s="227"/>
      <c r="C3" s="227"/>
      <c r="D3" s="227"/>
      <c r="E3" s="228"/>
    </row>
    <row r="4" spans="1:5" ht="18" customHeight="1" thickBot="1">
      <c r="A4" s="211" t="s">
        <v>763</v>
      </c>
      <c r="B4" s="211"/>
      <c r="C4" s="211"/>
      <c r="D4" s="211"/>
      <c r="E4" s="211"/>
    </row>
    <row r="5" spans="1:5" ht="153.75" customHeight="1" thickTop="1">
      <c r="A5" s="221" t="s">
        <v>788</v>
      </c>
      <c r="B5" s="221"/>
      <c r="C5" s="221"/>
      <c r="D5" s="221"/>
      <c r="E5" s="228"/>
    </row>
    <row r="6" spans="1:5">
      <c r="A6" s="14" t="s">
        <v>418</v>
      </c>
    </row>
    <row r="7" spans="1:5" ht="16.5">
      <c r="A7" s="24" t="s">
        <v>419</v>
      </c>
      <c r="B7" s="24" t="s">
        <v>420</v>
      </c>
      <c r="C7" s="24" t="s">
        <v>421</v>
      </c>
      <c r="D7" s="24" t="s">
        <v>422</v>
      </c>
    </row>
    <row r="8" spans="1:5">
      <c r="A8" s="9" t="s">
        <v>161</v>
      </c>
      <c r="B8" s="212"/>
      <c r="C8" s="212"/>
      <c r="D8" s="212"/>
    </row>
    <row r="9" spans="1:5">
      <c r="A9" s="9" t="s">
        <v>160</v>
      </c>
      <c r="B9" s="212"/>
      <c r="C9" s="212"/>
      <c r="D9" s="212"/>
    </row>
    <row r="10" spans="1:5">
      <c r="A10" s="9" t="s">
        <v>162</v>
      </c>
      <c r="B10" s="212"/>
      <c r="C10" s="212"/>
      <c r="D10" s="212"/>
    </row>
    <row r="11" spans="1:5">
      <c r="A11" s="9" t="s">
        <v>423</v>
      </c>
      <c r="B11" s="212"/>
      <c r="C11" s="212"/>
      <c r="D11" s="212"/>
    </row>
    <row r="12" spans="1:5">
      <c r="A12" s="9" t="s">
        <v>159</v>
      </c>
      <c r="B12" s="212"/>
      <c r="C12" s="212"/>
      <c r="D12" s="212"/>
    </row>
    <row r="13" spans="1:5">
      <c r="A13" s="9" t="s">
        <v>156</v>
      </c>
      <c r="B13" s="212"/>
      <c r="C13" s="212"/>
      <c r="D13" s="212"/>
    </row>
    <row r="14" spans="1:5">
      <c r="A14" s="9" t="s">
        <v>168</v>
      </c>
      <c r="B14" s="212"/>
      <c r="C14" s="212"/>
      <c r="D14" s="212"/>
    </row>
    <row r="15" spans="1:5">
      <c r="A15" s="9" t="s">
        <v>163</v>
      </c>
      <c r="B15" s="212"/>
      <c r="C15" s="212"/>
      <c r="D15" s="212"/>
    </row>
    <row r="16" spans="1:5">
      <c r="A16" s="9" t="s">
        <v>424</v>
      </c>
      <c r="B16" s="212"/>
      <c r="C16" s="212"/>
      <c r="D16" s="212"/>
    </row>
    <row r="17" spans="1:4">
      <c r="A17" s="9" t="s">
        <v>425</v>
      </c>
      <c r="B17" s="212"/>
      <c r="C17" s="212"/>
      <c r="D17" s="212"/>
    </row>
    <row r="18" spans="1:4">
      <c r="A18" s="9" t="s">
        <v>426</v>
      </c>
      <c r="B18" s="212"/>
      <c r="C18" s="212"/>
      <c r="D18" s="212"/>
    </row>
    <row r="19" spans="1:4" ht="18.75" thickBot="1">
      <c r="A19" s="82" t="s">
        <v>427</v>
      </c>
      <c r="B19" s="86">
        <f>IFERROR(IF(COUNTBLANK(B8:B18)=COUNTA($A$8:$A$18),0,B48+B76+$E$89),0)</f>
        <v>0</v>
      </c>
      <c r="C19" s="86">
        <f>IFERROR(IF(COUNTBLANK(C8:C18)=COUNTA($A$8:$A$18),0,C48+C76+$E$89),0)</f>
        <v>0</v>
      </c>
      <c r="D19" s="86">
        <f>IFERROR(IF(COUNTBLANK(D8:D18)=COUNTA($A$8:$A$18),0,D48+D76+$E$89),0)</f>
        <v>0</v>
      </c>
    </row>
    <row r="20" spans="1:4" s="166" customFormat="1" ht="39.6" customHeight="1" thickTop="1">
      <c r="A20" s="165" t="s">
        <v>789</v>
      </c>
    </row>
    <row r="21" spans="1:4">
      <c r="A21" s="125" t="s">
        <v>762</v>
      </c>
    </row>
    <row r="22" spans="1:4" ht="33.6" customHeight="1">
      <c r="A22" s="14" t="s">
        <v>428</v>
      </c>
    </row>
    <row r="23" spans="1:4">
      <c r="A23" s="24" t="s">
        <v>419</v>
      </c>
      <c r="B23" s="24" t="s">
        <v>429</v>
      </c>
      <c r="C23" s="24" t="s">
        <v>41</v>
      </c>
      <c r="D23" t="s">
        <v>793</v>
      </c>
    </row>
    <row r="24" spans="1:4">
      <c r="A24" s="25" t="s">
        <v>161</v>
      </c>
      <c r="B24" s="98">
        <f>INDEX('1.1 Product Stage EFs'!$F$6:$F$208,MATCH(A24,'1.1 Product Stage EFs'!$C$6:$C$208,0))</f>
        <v>917.95969000000002</v>
      </c>
      <c r="C24" s="98" t="str">
        <f>INDEX('1.1 Product Stage EFs'!$J$6:$J$208,MATCH(A24,'1.1 Product Stage EFs'!$C$6:$C$208,0))</f>
        <v>AusLCI 1.42</v>
      </c>
    </row>
    <row r="25" spans="1:4">
      <c r="A25" s="25" t="s">
        <v>160</v>
      </c>
      <c r="B25" s="98">
        <v>0</v>
      </c>
      <c r="C25" s="98" t="s">
        <v>753</v>
      </c>
    </row>
    <row r="26" spans="1:4" ht="15.75" customHeight="1">
      <c r="A26" s="25" t="s">
        <v>162</v>
      </c>
      <c r="B26" s="98">
        <f>INDEX('1.1 Product Stage EFs'!$F$6:$F$208,MATCH(A26,'1.1 Product Stage EFs'!$C$6:$C$208,0))</f>
        <v>192.30411000000001</v>
      </c>
      <c r="C26" s="98" t="str">
        <f>INDEX('1.1 Product Stage EFs'!$J$6:$J$208,MATCH(A26,'1.1 Product Stage EFs'!$C$6:$C$208,0))</f>
        <v>AusLCI 1.42</v>
      </c>
    </row>
    <row r="27" spans="1:4">
      <c r="A27" s="25" t="s">
        <v>423</v>
      </c>
      <c r="B27" s="98">
        <v>0</v>
      </c>
      <c r="C27" s="98" t="s">
        <v>753</v>
      </c>
    </row>
    <row r="28" spans="1:4" ht="15.75" customHeight="1">
      <c r="A28" s="25" t="s">
        <v>159</v>
      </c>
      <c r="B28" s="98">
        <f>INDEX('1.1 Product Stage EFs'!$F$6:$F$208,MATCH(A28,'1.1 Product Stage EFs'!$C$6:$C$208,0))</f>
        <v>4.1907741999999999</v>
      </c>
      <c r="C28" s="98" t="str">
        <f>INDEX('1.1 Product Stage EFs'!$J$6:$J$208,MATCH(A28,'1.1 Product Stage EFs'!$C$6:$C$208,0))</f>
        <v>AusLCI Shadow Database</v>
      </c>
    </row>
    <row r="29" spans="1:4" ht="15.75" customHeight="1">
      <c r="A29" s="25" t="s">
        <v>156</v>
      </c>
      <c r="B29" s="98">
        <f>INDEX('1.1 Product Stage EFs'!$F$6:$F$208,MATCH(A29,'1.1 Product Stage EFs'!$C$6:$C$208,0))</f>
        <v>10.453628</v>
      </c>
      <c r="C29" s="98" t="str">
        <f>INDEX('1.1 Product Stage EFs'!$J$6:$J$208,MATCH(A29,'1.1 Product Stage EFs'!$C$6:$C$208,0))</f>
        <v>AusLCI Shadow Database</v>
      </c>
    </row>
    <row r="30" spans="1:4" ht="15.75" customHeight="1">
      <c r="A30" s="25" t="s">
        <v>168</v>
      </c>
      <c r="B30" s="98">
        <f>INDEX('1.1 Product Stage EFs'!$F$6:$F$208,MATCH(A30,'1.1 Product Stage EFs'!$C$6:$C$208,0))</f>
        <v>5.0732593000000001</v>
      </c>
      <c r="C30" s="98" t="str">
        <f>INDEX('1.1 Product Stage EFs'!$J$6:$J$208,MATCH(A30,'1.1 Product Stage EFs'!$C$6:$C$208,0))</f>
        <v>AusLCI 1.42</v>
      </c>
    </row>
    <row r="31" spans="1:4" ht="15.75" customHeight="1">
      <c r="A31" s="25" t="s">
        <v>163</v>
      </c>
      <c r="B31" s="98">
        <f>INDEX('1.1 Product Stage EFs'!$F$6:$F$208,MATCH(A31,'1.1 Product Stage EFs'!$C$6:$C$208,0))</f>
        <v>5.0732593000000001</v>
      </c>
      <c r="C31" s="98" t="str">
        <f>INDEX('1.1 Product Stage EFs'!$J$6:$J$208,MATCH(A31,'1.1 Product Stage EFs'!$C$6:$C$208,0))</f>
        <v>AusLCI 1.42</v>
      </c>
    </row>
    <row r="32" spans="1:4">
      <c r="A32" s="25" t="s">
        <v>424</v>
      </c>
      <c r="B32" s="98">
        <v>0.45211635999999999</v>
      </c>
      <c r="C32" s="98" t="s">
        <v>430</v>
      </c>
    </row>
    <row r="33" spans="1:4">
      <c r="A33" s="25" t="s">
        <v>425</v>
      </c>
      <c r="B33" s="98">
        <v>0</v>
      </c>
      <c r="C33" s="98" t="s">
        <v>431</v>
      </c>
    </row>
    <row r="34" spans="1:4">
      <c r="A34" s="124" t="s">
        <v>766</v>
      </c>
      <c r="B34" s="167">
        <v>1.67</v>
      </c>
      <c r="C34" s="167" t="s">
        <v>767</v>
      </c>
    </row>
    <row r="35" spans="1:4" ht="33.6" customHeight="1">
      <c r="A35" s="14" t="s">
        <v>432</v>
      </c>
    </row>
    <row r="36" spans="1:4">
      <c r="A36" s="24" t="s">
        <v>419</v>
      </c>
      <c r="B36" s="24" t="s">
        <v>433</v>
      </c>
      <c r="C36" s="24" t="s">
        <v>434</v>
      </c>
      <c r="D36" s="24" t="s">
        <v>435</v>
      </c>
    </row>
    <row r="37" spans="1:4">
      <c r="A37" s="9" t="s">
        <v>161</v>
      </c>
      <c r="B37" s="87">
        <f t="shared" ref="B37:D47" si="0">B8*$B24/1000</f>
        <v>0</v>
      </c>
      <c r="C37" s="87">
        <f t="shared" si="0"/>
        <v>0</v>
      </c>
      <c r="D37" s="87">
        <f t="shared" si="0"/>
        <v>0</v>
      </c>
    </row>
    <row r="38" spans="1:4">
      <c r="A38" s="9" t="s">
        <v>160</v>
      </c>
      <c r="B38" s="87">
        <f t="shared" si="0"/>
        <v>0</v>
      </c>
      <c r="C38" s="87">
        <f t="shared" si="0"/>
        <v>0</v>
      </c>
      <c r="D38" s="87">
        <f t="shared" si="0"/>
        <v>0</v>
      </c>
    </row>
    <row r="39" spans="1:4">
      <c r="A39" s="9" t="s">
        <v>162</v>
      </c>
      <c r="B39" s="87">
        <f t="shared" si="0"/>
        <v>0</v>
      </c>
      <c r="C39" s="87">
        <f t="shared" si="0"/>
        <v>0</v>
      </c>
      <c r="D39" s="87">
        <f t="shared" si="0"/>
        <v>0</v>
      </c>
    </row>
    <row r="40" spans="1:4">
      <c r="A40" s="9" t="s">
        <v>423</v>
      </c>
      <c r="B40" s="87">
        <f t="shared" si="0"/>
        <v>0</v>
      </c>
      <c r="C40" s="87">
        <f t="shared" si="0"/>
        <v>0</v>
      </c>
      <c r="D40" s="87">
        <f t="shared" si="0"/>
        <v>0</v>
      </c>
    </row>
    <row r="41" spans="1:4">
      <c r="A41" s="9" t="s">
        <v>159</v>
      </c>
      <c r="B41" s="87">
        <f t="shared" si="0"/>
        <v>0</v>
      </c>
      <c r="C41" s="87">
        <f t="shared" si="0"/>
        <v>0</v>
      </c>
      <c r="D41" s="87">
        <f t="shared" si="0"/>
        <v>0</v>
      </c>
    </row>
    <row r="42" spans="1:4">
      <c r="A42" s="9" t="s">
        <v>156</v>
      </c>
      <c r="B42" s="87">
        <f t="shared" si="0"/>
        <v>0</v>
      </c>
      <c r="C42" s="87">
        <f t="shared" si="0"/>
        <v>0</v>
      </c>
      <c r="D42" s="87">
        <f t="shared" si="0"/>
        <v>0</v>
      </c>
    </row>
    <row r="43" spans="1:4">
      <c r="A43" s="9" t="s">
        <v>168</v>
      </c>
      <c r="B43" s="87">
        <f t="shared" si="0"/>
        <v>0</v>
      </c>
      <c r="C43" s="87">
        <f t="shared" si="0"/>
        <v>0</v>
      </c>
      <c r="D43" s="87">
        <f t="shared" si="0"/>
        <v>0</v>
      </c>
    </row>
    <row r="44" spans="1:4">
      <c r="A44" s="9" t="s">
        <v>163</v>
      </c>
      <c r="B44" s="87">
        <f t="shared" si="0"/>
        <v>0</v>
      </c>
      <c r="C44" s="87">
        <f t="shared" si="0"/>
        <v>0</v>
      </c>
      <c r="D44" s="87">
        <f t="shared" si="0"/>
        <v>0</v>
      </c>
    </row>
    <row r="45" spans="1:4">
      <c r="A45" s="9" t="s">
        <v>424</v>
      </c>
      <c r="B45" s="87">
        <f t="shared" si="0"/>
        <v>0</v>
      </c>
      <c r="C45" s="87">
        <f t="shared" si="0"/>
        <v>0</v>
      </c>
      <c r="D45" s="87">
        <f t="shared" si="0"/>
        <v>0</v>
      </c>
    </row>
    <row r="46" spans="1:4">
      <c r="A46" s="9" t="s">
        <v>425</v>
      </c>
      <c r="B46" s="87">
        <f t="shared" si="0"/>
        <v>0</v>
      </c>
      <c r="C46" s="87">
        <f t="shared" si="0"/>
        <v>0</v>
      </c>
      <c r="D46" s="87">
        <f t="shared" si="0"/>
        <v>0</v>
      </c>
    </row>
    <row r="47" spans="1:4">
      <c r="A47" s="9" t="s">
        <v>426</v>
      </c>
      <c r="B47" s="87">
        <f t="shared" si="0"/>
        <v>0</v>
      </c>
      <c r="C47" s="87">
        <f t="shared" si="0"/>
        <v>0</v>
      </c>
      <c r="D47" s="87">
        <f t="shared" si="0"/>
        <v>0</v>
      </c>
    </row>
    <row r="48" spans="1:4" ht="18.75" thickBot="1">
      <c r="A48" s="82" t="s">
        <v>436</v>
      </c>
      <c r="B48" s="86">
        <f>SUM(B37:B47)</f>
        <v>0</v>
      </c>
      <c r="C48" s="86">
        <f t="shared" ref="C48" si="1">SUM(C37:C47)</f>
        <v>0</v>
      </c>
      <c r="D48" s="86">
        <f t="shared" ref="D48" si="2">SUM(D37:D47)</f>
        <v>0</v>
      </c>
    </row>
    <row r="49" spans="1:6" ht="34.35" customHeight="1" thickTop="1">
      <c r="A49" s="14" t="s">
        <v>437</v>
      </c>
    </row>
    <row r="50" spans="1:6">
      <c r="A50" s="24" t="s">
        <v>419</v>
      </c>
      <c r="B50" s="24" t="s">
        <v>438</v>
      </c>
      <c r="C50" s="24" t="s">
        <v>439</v>
      </c>
      <c r="D50" s="24" t="s">
        <v>440</v>
      </c>
      <c r="E50" s="24" t="s">
        <v>441</v>
      </c>
    </row>
    <row r="51" spans="1:6">
      <c r="A51" s="9" t="s">
        <v>161</v>
      </c>
      <c r="B51" s="83">
        <f>'3.1 Transport distances'!C$10</f>
        <v>310</v>
      </c>
      <c r="C51" s="83">
        <f>'3.1 Transport distances'!D$10</f>
        <v>0</v>
      </c>
      <c r="D51" s="83">
        <f>'3.1 Transport distances'!E$10</f>
        <v>700</v>
      </c>
      <c r="E51" s="9" t="s">
        <v>764</v>
      </c>
      <c r="F51" s="1"/>
    </row>
    <row r="52" spans="1:6">
      <c r="A52" s="9" t="s">
        <v>160</v>
      </c>
      <c r="B52" s="83">
        <f>'3.1 Transport distances'!C$10</f>
        <v>310</v>
      </c>
      <c r="C52" s="83">
        <f>'3.1 Transport distances'!D$10</f>
        <v>0</v>
      </c>
      <c r="D52" s="83">
        <f>'3.1 Transport distances'!E$10</f>
        <v>700</v>
      </c>
      <c r="E52" s="9" t="s">
        <v>764</v>
      </c>
      <c r="F52" s="1"/>
    </row>
    <row r="53" spans="1:6">
      <c r="A53" s="9" t="s">
        <v>162</v>
      </c>
      <c r="B53" s="83">
        <f>'3.1 Transport distances'!C$10</f>
        <v>310</v>
      </c>
      <c r="C53" s="83">
        <f>'3.1 Transport distances'!D$10</f>
        <v>0</v>
      </c>
      <c r="D53" s="83">
        <f>'3.1 Transport distances'!E$10</f>
        <v>700</v>
      </c>
      <c r="E53" s="9" t="s">
        <v>764</v>
      </c>
      <c r="F53" s="1"/>
    </row>
    <row r="54" spans="1:6">
      <c r="A54" s="9" t="s">
        <v>423</v>
      </c>
      <c r="B54" s="83">
        <f>'3.1 Transport distances'!C$10</f>
        <v>310</v>
      </c>
      <c r="C54" s="83">
        <f>'3.1 Transport distances'!D$10</f>
        <v>0</v>
      </c>
      <c r="D54" s="83">
        <f>'3.1 Transport distances'!E$10</f>
        <v>700</v>
      </c>
      <c r="E54" s="9" t="s">
        <v>764</v>
      </c>
      <c r="F54" s="1"/>
    </row>
    <row r="55" spans="1:6">
      <c r="A55" s="9" t="s">
        <v>159</v>
      </c>
      <c r="B55" s="83">
        <f>'3.1 Transport distances'!C$6</f>
        <v>40</v>
      </c>
      <c r="C55" s="83">
        <f>'3.1 Transport distances'!D$6</f>
        <v>0</v>
      </c>
      <c r="D55" s="83">
        <f>'3.1 Transport distances'!E$6</f>
        <v>0</v>
      </c>
      <c r="E55" s="9" t="s">
        <v>442</v>
      </c>
      <c r="F55" s="1"/>
    </row>
    <row r="56" spans="1:6">
      <c r="A56" s="9" t="s">
        <v>156</v>
      </c>
      <c r="B56" s="83">
        <f>'3.1 Transport distances'!C$6</f>
        <v>40</v>
      </c>
      <c r="C56" s="83">
        <f>'3.1 Transport distances'!D$6</f>
        <v>0</v>
      </c>
      <c r="D56" s="83">
        <f>'3.1 Transport distances'!E$6</f>
        <v>0</v>
      </c>
      <c r="E56" s="9" t="s">
        <v>442</v>
      </c>
      <c r="F56" s="1"/>
    </row>
    <row r="57" spans="1:6">
      <c r="A57" s="9" t="s">
        <v>168</v>
      </c>
      <c r="B57" s="83">
        <f>'3.1 Transport distances'!C$6</f>
        <v>40</v>
      </c>
      <c r="C57" s="83">
        <f>'3.1 Transport distances'!D$6</f>
        <v>0</v>
      </c>
      <c r="D57" s="83">
        <f>'3.1 Transport distances'!E$6</f>
        <v>0</v>
      </c>
      <c r="E57" s="9" t="s">
        <v>442</v>
      </c>
      <c r="F57" s="1"/>
    </row>
    <row r="58" spans="1:6">
      <c r="A58" s="9" t="s">
        <v>163</v>
      </c>
      <c r="B58" s="83">
        <f>'3.1 Transport distances'!C$6</f>
        <v>40</v>
      </c>
      <c r="C58" s="83">
        <f>'3.1 Transport distances'!D$6</f>
        <v>0</v>
      </c>
      <c r="D58" s="83">
        <f>'3.1 Transport distances'!E$6</f>
        <v>0</v>
      </c>
      <c r="E58" s="9" t="s">
        <v>442</v>
      </c>
      <c r="F58" s="1"/>
    </row>
    <row r="59" spans="1:6">
      <c r="A59" s="9" t="s">
        <v>424</v>
      </c>
      <c r="B59" s="83">
        <v>0</v>
      </c>
      <c r="C59" s="83">
        <v>0</v>
      </c>
      <c r="D59" s="83">
        <v>0</v>
      </c>
      <c r="E59" s="9" t="s">
        <v>443</v>
      </c>
      <c r="F59" s="1"/>
    </row>
    <row r="60" spans="1:6">
      <c r="A60" s="9" t="s">
        <v>425</v>
      </c>
      <c r="B60" s="83">
        <v>0</v>
      </c>
      <c r="C60" s="83">
        <v>0</v>
      </c>
      <c r="D60" s="83">
        <v>0</v>
      </c>
      <c r="E60" s="9" t="s">
        <v>443</v>
      </c>
      <c r="F60" s="1"/>
    </row>
    <row r="61" spans="1:6">
      <c r="A61" s="37" t="s">
        <v>426</v>
      </c>
      <c r="B61" s="168">
        <v>1000</v>
      </c>
      <c r="C61" s="168">
        <f>'3.1 Transport distances'!D23</f>
        <v>0</v>
      </c>
      <c r="D61" s="168">
        <f>'3.1 Transport distances'!E23</f>
        <v>8600</v>
      </c>
      <c r="E61" s="37" t="s">
        <v>444</v>
      </c>
      <c r="F61" s="1"/>
    </row>
    <row r="62" spans="1:6" ht="35.450000000000003" customHeight="1">
      <c r="A62" s="169" t="s">
        <v>445</v>
      </c>
    </row>
    <row r="63" spans="1:6">
      <c r="A63" s="14" t="s">
        <v>446</v>
      </c>
    </row>
    <row r="64" spans="1:6">
      <c r="A64" s="24" t="s">
        <v>419</v>
      </c>
      <c r="B64" s="24" t="s">
        <v>433</v>
      </c>
      <c r="C64" s="24" t="s">
        <v>434</v>
      </c>
      <c r="D64" s="24" t="s">
        <v>435</v>
      </c>
    </row>
    <row r="65" spans="1:7">
      <c r="A65" s="9" t="s">
        <v>161</v>
      </c>
      <c r="B65" s="87">
        <f>(B8)*($B51*'1.2 Transport EFs'!$B$7+$C51*'1.2 Transport EFs'!$B$11+$D51*'1.2 Transport EFs'!$B$12)</f>
        <v>0</v>
      </c>
      <c r="C65" s="87">
        <f>(C8)*($B51*'1.2 Transport EFs'!$B$7+$C51*'1.2 Transport EFs'!$B$11+$D51*'1.2 Transport EFs'!$B$12)</f>
        <v>0</v>
      </c>
      <c r="D65" s="87">
        <f>(D8)*($B51*'1.2 Transport EFs'!$B$7+$C51*'1.2 Transport EFs'!$B$11+$D51*'1.2 Transport EFs'!$B$12)</f>
        <v>0</v>
      </c>
    </row>
    <row r="66" spans="1:7">
      <c r="A66" s="9" t="s">
        <v>160</v>
      </c>
      <c r="B66" s="87">
        <f>(B9)*($B52*'1.2 Transport EFs'!$B$7+$C52*'1.2 Transport EFs'!$B$11+$D52*'1.2 Transport EFs'!$B$12)</f>
        <v>0</v>
      </c>
      <c r="C66" s="87">
        <f>(C9)*($B52*'1.2 Transport EFs'!$B$7+$C52*'1.2 Transport EFs'!$B$11+$D52*'1.2 Transport EFs'!$B$12)</f>
        <v>0</v>
      </c>
      <c r="D66" s="87">
        <f>(D9)*($B52*'1.2 Transport EFs'!$B$7+$C52*'1.2 Transport EFs'!$B$11+$D52*'1.2 Transport EFs'!$B$12)</f>
        <v>0</v>
      </c>
    </row>
    <row r="67" spans="1:7">
      <c r="A67" s="9" t="s">
        <v>162</v>
      </c>
      <c r="B67" s="87">
        <f>(B10)*($B53*'1.2 Transport EFs'!$B$7+$C53*'1.2 Transport EFs'!$B$11+$D53*'1.2 Transport EFs'!$B$12)</f>
        <v>0</v>
      </c>
      <c r="C67" s="87">
        <f>(C10)*($B53*'1.2 Transport EFs'!$B$7+$C53*'1.2 Transport EFs'!$B$11+$D53*'1.2 Transport EFs'!$B$12)</f>
        <v>0</v>
      </c>
      <c r="D67" s="87">
        <f>(D10)*($B53*'1.2 Transport EFs'!$B$7+$C53*'1.2 Transport EFs'!$B$11+$D53*'1.2 Transport EFs'!$B$12)</f>
        <v>0</v>
      </c>
    </row>
    <row r="68" spans="1:7">
      <c r="A68" s="9" t="s">
        <v>423</v>
      </c>
      <c r="B68" s="87">
        <f>(B11)*($B54*'1.2 Transport EFs'!$B$7+$C54*'1.2 Transport EFs'!$B$11+$D54*'1.2 Transport EFs'!$B$12)</f>
        <v>0</v>
      </c>
      <c r="C68" s="87">
        <f>(C11)*($B54*'1.2 Transport EFs'!$B$7+$C54*'1.2 Transport EFs'!$B$11+$D54*'1.2 Transport EFs'!$B$12)</f>
        <v>0</v>
      </c>
      <c r="D68" s="87">
        <f>(D11)*($B54*'1.2 Transport EFs'!$B$7+$C54*'1.2 Transport EFs'!$B$11+$D54*'1.2 Transport EFs'!$B$12)</f>
        <v>0</v>
      </c>
    </row>
    <row r="69" spans="1:7">
      <c r="A69" s="9" t="s">
        <v>159</v>
      </c>
      <c r="B69" s="87">
        <f>(B12)*($B55*'1.2 Transport EFs'!$B$7+$C55*'1.2 Transport EFs'!$B$11+$D55*'1.2 Transport EFs'!$B$12)</f>
        <v>0</v>
      </c>
      <c r="C69" s="87">
        <f>(C12)*($B55*'1.2 Transport EFs'!$B$7+$C55*'1.2 Transport EFs'!$B$11+$D55*'1.2 Transport EFs'!$B$12)</f>
        <v>0</v>
      </c>
      <c r="D69" s="87">
        <f>(D12)*($B55*'1.2 Transport EFs'!$B$7+$C55*'1.2 Transport EFs'!$B$11+$D55*'1.2 Transport EFs'!$B$12)</f>
        <v>0</v>
      </c>
    </row>
    <row r="70" spans="1:7">
      <c r="A70" s="9" t="s">
        <v>156</v>
      </c>
      <c r="B70" s="87">
        <f>(B13)*($B56*'1.2 Transport EFs'!$B$7+$C56*'1.2 Transport EFs'!$B$11+$D56*'1.2 Transport EFs'!$B$12)</f>
        <v>0</v>
      </c>
      <c r="C70" s="87">
        <f>(C13)*($B56*'1.2 Transport EFs'!$B$7+$C56*'1.2 Transport EFs'!$B$11+$D56*'1.2 Transport EFs'!$B$12)</f>
        <v>0</v>
      </c>
      <c r="D70" s="87">
        <f>(D13)*($B56*'1.2 Transport EFs'!$B$7+$C56*'1.2 Transport EFs'!$B$11+$D56*'1.2 Transport EFs'!$B$12)</f>
        <v>0</v>
      </c>
    </row>
    <row r="71" spans="1:7">
      <c r="A71" s="9" t="s">
        <v>168</v>
      </c>
      <c r="B71" s="87">
        <f>(B14)*($B57*'1.2 Transport EFs'!$B$7+$C57*'1.2 Transport EFs'!$B$11+$D57*'1.2 Transport EFs'!$B$12)</f>
        <v>0</v>
      </c>
      <c r="C71" s="87">
        <f>(C14)*($B57*'1.2 Transport EFs'!$B$7+$C57*'1.2 Transport EFs'!$B$11+$D57*'1.2 Transport EFs'!$B$12)</f>
        <v>0</v>
      </c>
      <c r="D71" s="87">
        <f>(D14)*($B57*'1.2 Transport EFs'!$B$7+$C57*'1.2 Transport EFs'!$B$11+$D57*'1.2 Transport EFs'!$B$12)</f>
        <v>0</v>
      </c>
    </row>
    <row r="72" spans="1:7">
      <c r="A72" s="9" t="s">
        <v>163</v>
      </c>
      <c r="B72" s="87">
        <f>(B15)*($B58*'1.2 Transport EFs'!$B$7+$C58*'1.2 Transport EFs'!$B$11+$D58*'1.2 Transport EFs'!$B$12)</f>
        <v>0</v>
      </c>
      <c r="C72" s="87">
        <f>(C15)*($B58*'1.2 Transport EFs'!$B$7+$C58*'1.2 Transport EFs'!$B$11+$D58*'1.2 Transport EFs'!$B$12)</f>
        <v>0</v>
      </c>
      <c r="D72" s="87">
        <f>(D15)*($B58*'1.2 Transport EFs'!$B$7+$C58*'1.2 Transport EFs'!$B$11+$D58*'1.2 Transport EFs'!$B$12)</f>
        <v>0</v>
      </c>
    </row>
    <row r="73" spans="1:7">
      <c r="A73" s="9" t="s">
        <v>424</v>
      </c>
      <c r="B73" s="87">
        <f>(B16)*($B59*'1.2 Transport EFs'!$B$7+$C59*'1.2 Transport EFs'!$B$11+$D59*'1.2 Transport EFs'!$B$12)</f>
        <v>0</v>
      </c>
      <c r="C73" s="87">
        <f>(C16)*($B59*'1.2 Transport EFs'!$B$7+$C59*'1.2 Transport EFs'!$B$11+$D59*'1.2 Transport EFs'!$B$12)</f>
        <v>0</v>
      </c>
      <c r="D73" s="87">
        <f>(D16)*($B59*'1.2 Transport EFs'!$B$7+$C59*'1.2 Transport EFs'!$B$11+$D59*'1.2 Transport EFs'!$B$12)</f>
        <v>0</v>
      </c>
    </row>
    <row r="74" spans="1:7">
      <c r="A74" s="9" t="s">
        <v>425</v>
      </c>
      <c r="B74" s="87">
        <f>(B17)*($B60*'1.2 Transport EFs'!$B$7+$C60*'1.2 Transport EFs'!$B$11+$D60*'1.2 Transport EFs'!$B$12)</f>
        <v>0</v>
      </c>
      <c r="C74" s="87">
        <f>(C17)*($B60*'1.2 Transport EFs'!$B$7+$C60*'1.2 Transport EFs'!$B$11+$D60*'1.2 Transport EFs'!$B$12)</f>
        <v>0</v>
      </c>
      <c r="D74" s="87">
        <f>(D17)*($B60*'1.2 Transport EFs'!$B$7+$C60*'1.2 Transport EFs'!$B$11+$D60*'1.2 Transport EFs'!$B$12)</f>
        <v>0</v>
      </c>
    </row>
    <row r="75" spans="1:7">
      <c r="A75" s="9" t="s">
        <v>426</v>
      </c>
      <c r="B75" s="87">
        <f>(B18)*($B61*'1.2 Transport EFs'!$B$7+$C61*'1.2 Transport EFs'!$B$11+$D61*'1.2 Transport EFs'!$B$12)</f>
        <v>0</v>
      </c>
      <c r="C75" s="87">
        <f>(C18)*($B61*'1.2 Transport EFs'!$B$7+$C61*'1.2 Transport EFs'!$B$11+$D61*'1.2 Transport EFs'!$B$12)</f>
        <v>0</v>
      </c>
      <c r="D75" s="87">
        <f>(D18)*($B61*'1.2 Transport EFs'!$B$7+$C61*'1.2 Transport EFs'!$B$11+$D61*'1.2 Transport EFs'!$B$12)</f>
        <v>0</v>
      </c>
    </row>
    <row r="76" spans="1:7" ht="18.75" thickBot="1">
      <c r="A76" s="82" t="s">
        <v>447</v>
      </c>
      <c r="B76" s="86">
        <f>SUM(B65:B75)</f>
        <v>0</v>
      </c>
      <c r="C76" s="86">
        <f t="shared" ref="C76:D76" si="3">SUM(C65:C75)</f>
        <v>0</v>
      </c>
      <c r="D76" s="86">
        <f t="shared" si="3"/>
        <v>0</v>
      </c>
    </row>
    <row r="77" spans="1:7" ht="35.450000000000003" customHeight="1" thickTop="1">
      <c r="A77" s="169" t="s">
        <v>448</v>
      </c>
    </row>
    <row r="78" spans="1:7">
      <c r="A78" s="14" t="s">
        <v>449</v>
      </c>
    </row>
    <row r="79" spans="1:7" ht="16.5">
      <c r="A79" s="24" t="s">
        <v>450</v>
      </c>
      <c r="B79" s="24" t="s">
        <v>451</v>
      </c>
      <c r="C79" s="24" t="s">
        <v>452</v>
      </c>
      <c r="D79" s="24" t="s">
        <v>453</v>
      </c>
      <c r="E79" s="24" t="s">
        <v>454</v>
      </c>
      <c r="F79" s="24" t="s">
        <v>455</v>
      </c>
      <c r="G79" s="51" t="s">
        <v>456</v>
      </c>
    </row>
    <row r="80" spans="1:7">
      <c r="A80" s="9" t="s">
        <v>457</v>
      </c>
      <c r="B80" s="9">
        <v>22.7</v>
      </c>
      <c r="C80" s="9" t="s">
        <v>458</v>
      </c>
      <c r="D80" s="69">
        <v>8.7500000000000008E-2</v>
      </c>
      <c r="E80" s="69">
        <f t="shared" ref="E80:E88" si="4">D80*B80</f>
        <v>1.9862500000000001</v>
      </c>
      <c r="F80" s="9" t="s">
        <v>459</v>
      </c>
      <c r="G80" s="9" t="s">
        <v>460</v>
      </c>
    </row>
    <row r="81" spans="1:7">
      <c r="A81" s="9" t="s">
        <v>461</v>
      </c>
      <c r="B81" s="9">
        <v>4.3600000000000003</v>
      </c>
      <c r="C81" s="9" t="s">
        <v>462</v>
      </c>
      <c r="D81" s="69">
        <v>0.7</v>
      </c>
      <c r="E81" s="69">
        <f t="shared" si="4"/>
        <v>3.052</v>
      </c>
      <c r="F81" s="9" t="s">
        <v>463</v>
      </c>
      <c r="G81" s="9" t="s">
        <v>464</v>
      </c>
    </row>
    <row r="82" spans="1:7">
      <c r="A82" s="9" t="s">
        <v>465</v>
      </c>
      <c r="B82" s="9">
        <v>3.09</v>
      </c>
      <c r="C82" s="9" t="s">
        <v>458</v>
      </c>
      <c r="D82" s="69">
        <v>9.1840000000000005E-2</v>
      </c>
      <c r="E82" s="69">
        <f t="shared" si="4"/>
        <v>0.28378560000000003</v>
      </c>
      <c r="F82" s="9" t="s">
        <v>466</v>
      </c>
      <c r="G82" s="9" t="s">
        <v>467</v>
      </c>
    </row>
    <row r="83" spans="1:7">
      <c r="A83" s="9" t="s">
        <v>468</v>
      </c>
      <c r="B83" s="9">
        <v>13.3</v>
      </c>
      <c r="C83" s="9" t="s">
        <v>458</v>
      </c>
      <c r="D83" s="69">
        <v>9.1840000000000005E-2</v>
      </c>
      <c r="E83" s="69">
        <f t="shared" si="4"/>
        <v>1.2214720000000001</v>
      </c>
      <c r="F83" s="9" t="s">
        <v>469</v>
      </c>
      <c r="G83" s="9" t="s">
        <v>467</v>
      </c>
    </row>
    <row r="84" spans="1:7">
      <c r="A84" s="9" t="s">
        <v>470</v>
      </c>
      <c r="B84" s="9">
        <v>1.1900000000000001E-2</v>
      </c>
      <c r="C84" s="9" t="s">
        <v>89</v>
      </c>
      <c r="D84" s="69">
        <v>0.82216494845360832</v>
      </c>
      <c r="E84" s="69">
        <f t="shared" si="4"/>
        <v>9.7837628865979406E-3</v>
      </c>
      <c r="F84" s="9" t="s">
        <v>471</v>
      </c>
      <c r="G84" s="9" t="s">
        <v>472</v>
      </c>
    </row>
    <row r="85" spans="1:7">
      <c r="A85" s="9" t="s">
        <v>473</v>
      </c>
      <c r="B85" s="9">
        <v>1.1599999999999999</v>
      </c>
      <c r="C85" s="9" t="s">
        <v>458</v>
      </c>
      <c r="D85" s="69">
        <v>6.4500000000000002E-2</v>
      </c>
      <c r="E85" s="69">
        <f t="shared" si="4"/>
        <v>7.4819999999999998E-2</v>
      </c>
      <c r="F85" s="9" t="s">
        <v>474</v>
      </c>
      <c r="G85" s="9" t="s">
        <v>475</v>
      </c>
    </row>
    <row r="86" spans="1:7" ht="31.5">
      <c r="A86" s="47" t="s">
        <v>476</v>
      </c>
      <c r="B86" s="9">
        <v>1.43E-2</v>
      </c>
      <c r="C86" s="9" t="s">
        <v>790</v>
      </c>
      <c r="D86" s="69">
        <v>1.9738127000000001</v>
      </c>
      <c r="E86" s="69">
        <f t="shared" si="4"/>
        <v>2.8225521610000002E-2</v>
      </c>
      <c r="F86" s="9" t="s">
        <v>477</v>
      </c>
      <c r="G86" s="9" t="s">
        <v>478</v>
      </c>
    </row>
    <row r="87" spans="1:7" ht="31.5">
      <c r="A87" s="47" t="s">
        <v>479</v>
      </c>
      <c r="B87" s="9">
        <v>16.899999999999999</v>
      </c>
      <c r="C87" s="9" t="s">
        <v>89</v>
      </c>
      <c r="D87" s="76">
        <f>'1.5 Waste treatment EFs'!C6</f>
        <v>1.4333333333333333E-2</v>
      </c>
      <c r="E87" s="69">
        <f t="shared" si="4"/>
        <v>0.2422333333333333</v>
      </c>
      <c r="F87" s="9" t="s">
        <v>480</v>
      </c>
      <c r="G87" s="9" t="s">
        <v>402</v>
      </c>
    </row>
    <row r="88" spans="1:7">
      <c r="A88" s="152" t="s">
        <v>481</v>
      </c>
      <c r="B88" s="37">
        <v>9.5100000000000004E-2</v>
      </c>
      <c r="C88" s="37" t="s">
        <v>89</v>
      </c>
      <c r="D88" s="170">
        <f>'1.5 Waste treatment EFs'!C6</f>
        <v>1.4333333333333333E-2</v>
      </c>
      <c r="E88" s="171">
        <f t="shared" si="4"/>
        <v>1.3631000000000001E-3</v>
      </c>
      <c r="F88" s="37" t="s">
        <v>482</v>
      </c>
      <c r="G88" s="37" t="s">
        <v>402</v>
      </c>
    </row>
    <row r="89" spans="1:7" ht="18.75" thickBot="1">
      <c r="A89" s="229" t="s">
        <v>483</v>
      </c>
      <c r="B89" s="229"/>
      <c r="C89" s="229"/>
      <c r="D89" s="229"/>
      <c r="E89" s="99">
        <f>SUM(E80:E88)</f>
        <v>6.8999333178299302</v>
      </c>
      <c r="F89" s="84"/>
      <c r="G89" s="85"/>
    </row>
    <row r="90" spans="1:7" ht="16.5" thickTop="1"/>
  </sheetData>
  <sheetProtection algorithmName="SHA-512" hashValue="fJRy9RcwHKmvUuZPjGJZnG/iIxShXdO8TtnUAnbYsZQJn3qc/hEM2nsOguYh8621PDqhCzh8Q9PhL9Tak/r85A==" saltValue="NOyBk5CD+9hZM0Iu5lH2fw==" spinCount="100000" sheet="1" objects="1" scenarios="1" formatColumns="0" formatRows="0"/>
  <mergeCells count="3">
    <mergeCell ref="A3:E3"/>
    <mergeCell ref="A5:E5"/>
    <mergeCell ref="A89:D89"/>
  </mergeCells>
  <pageMargins left="0.7" right="0.7" top="0.75" bottom="0.75" header="0.3" footer="0.3"/>
  <pageSetup paperSize="9" orientation="portrait" horizontalDpi="300" verticalDpi="300" r:id="rId1"/>
  <drawing r:id="rId2"/>
  <tableParts count="6">
    <tablePart r:id="rId3"/>
    <tablePart r:id="rId4"/>
    <tablePart r:id="rId5"/>
    <tablePart r:id="rId6"/>
    <tablePart r:id="rId7"/>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55DA6-01C3-46EF-A67C-5122A7026615}">
  <sheetPr>
    <tabColor theme="4" tint="0.249977111117893"/>
  </sheetPr>
  <dimension ref="A1:BE63"/>
  <sheetViews>
    <sheetView zoomScaleNormal="100" workbookViewId="0"/>
  </sheetViews>
  <sheetFormatPr defaultColWidth="9" defaultRowHeight="15.75"/>
  <cols>
    <col min="1" max="1" width="11.5" style="1" customWidth="1"/>
    <col min="2" max="2" width="24" style="1" customWidth="1"/>
    <col min="3" max="3" width="31.125" style="1" customWidth="1"/>
    <col min="4" max="4" width="13.625" style="1" customWidth="1"/>
    <col min="5" max="5" width="13.5" style="1" customWidth="1"/>
    <col min="6" max="12" width="15.875" style="1" customWidth="1"/>
    <col min="13" max="13" width="14.875" style="1" customWidth="1"/>
    <col min="14" max="16384" width="9" style="1"/>
  </cols>
  <sheetData>
    <row r="1" spans="1:57" ht="24.75" thickBot="1">
      <c r="A1" s="205" t="s">
        <v>484</v>
      </c>
      <c r="B1" s="205"/>
      <c r="C1" s="205"/>
      <c r="D1" s="205"/>
      <c r="E1" s="205"/>
    </row>
    <row r="2" spans="1:57" s="19" customFormat="1" ht="36.6" customHeight="1" thickTop="1" thickBot="1">
      <c r="A2" s="230" t="s">
        <v>57</v>
      </c>
      <c r="B2" s="230"/>
      <c r="C2" s="230"/>
      <c r="D2" s="230"/>
      <c r="E2" s="230"/>
      <c r="F2" s="230"/>
      <c r="G2" s="230"/>
      <c r="H2" s="230"/>
      <c r="I2" s="230"/>
      <c r="J2" s="230"/>
    </row>
    <row r="3" spans="1:57" s="19" customFormat="1" ht="132" customHeight="1" thickTop="1">
      <c r="A3" s="227" t="s">
        <v>485</v>
      </c>
      <c r="B3" s="227"/>
      <c r="C3" s="227"/>
      <c r="D3" s="227"/>
      <c r="E3" s="227"/>
      <c r="F3" s="227"/>
      <c r="G3" s="227"/>
      <c r="H3" s="227"/>
      <c r="I3" s="227"/>
      <c r="J3" s="227"/>
    </row>
    <row r="4" spans="1:57" s="19" customFormat="1" ht="18.75" thickBot="1">
      <c r="A4" s="232" t="s">
        <v>486</v>
      </c>
      <c r="B4" s="232"/>
      <c r="C4" s="232"/>
      <c r="D4" s="232"/>
      <c r="E4" s="232"/>
      <c r="F4" s="232"/>
      <c r="G4" s="232"/>
      <c r="H4" s="232"/>
      <c r="I4" s="232"/>
      <c r="J4" s="232"/>
    </row>
    <row r="5" spans="1:57" s="19" customFormat="1" ht="50.25" customHeight="1">
      <c r="A5" s="227" t="s">
        <v>487</v>
      </c>
      <c r="B5" s="227"/>
      <c r="C5" s="227"/>
      <c r="D5" s="227"/>
      <c r="E5" s="227"/>
      <c r="F5" s="227"/>
      <c r="G5" s="227"/>
      <c r="H5" s="227"/>
      <c r="I5" s="227"/>
      <c r="J5" s="227"/>
    </row>
    <row r="6" spans="1:57" s="19" customFormat="1" ht="15.75" customHeight="1" thickBot="1">
      <c r="A6" s="231" t="s">
        <v>488</v>
      </c>
      <c r="B6" s="231"/>
      <c r="C6" s="231"/>
      <c r="D6" s="231"/>
      <c r="E6" s="231"/>
      <c r="F6" s="231"/>
      <c r="G6" s="231"/>
      <c r="H6" s="231"/>
      <c r="I6" s="231"/>
      <c r="J6" s="231"/>
    </row>
    <row r="7" spans="1:57" s="19" customFormat="1" ht="72.75" customHeight="1">
      <c r="A7" s="227" t="s">
        <v>579</v>
      </c>
      <c r="B7" s="227"/>
      <c r="C7" s="227"/>
      <c r="D7" s="227"/>
      <c r="E7" s="227"/>
      <c r="F7" s="227"/>
      <c r="G7" s="227"/>
      <c r="H7" s="227"/>
      <c r="I7" s="227"/>
      <c r="J7" s="227"/>
    </row>
    <row r="8" spans="1:57" ht="15.75" customHeight="1">
      <c r="A8" s="58" t="s">
        <v>489</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1:57" ht="100.7" customHeight="1">
      <c r="A9" s="172" t="s">
        <v>490</v>
      </c>
      <c r="B9" s="172" t="s">
        <v>491</v>
      </c>
      <c r="C9" s="172" t="s">
        <v>492</v>
      </c>
      <c r="D9" s="176" t="s">
        <v>797</v>
      </c>
      <c r="E9" s="176" t="s">
        <v>798</v>
      </c>
      <c r="F9" s="176" t="s">
        <v>799</v>
      </c>
      <c r="G9" s="176" t="s">
        <v>800</v>
      </c>
      <c r="H9" s="176" t="s">
        <v>801</v>
      </c>
      <c r="I9" s="176" t="s">
        <v>802</v>
      </c>
      <c r="J9" s="176" t="s">
        <v>803</v>
      </c>
      <c r="K9" s="176" t="s">
        <v>804</v>
      </c>
      <c r="L9" s="176" t="s">
        <v>805</v>
      </c>
      <c r="M9" s="172" t="s">
        <v>493</v>
      </c>
    </row>
    <row r="10" spans="1:57" ht="16.5">
      <c r="A10" s="216" t="s">
        <v>824</v>
      </c>
      <c r="B10" s="119" t="s">
        <v>494</v>
      </c>
      <c r="C10" s="119" t="s">
        <v>495</v>
      </c>
      <c r="D10" s="115">
        <v>542</v>
      </c>
      <c r="E10" s="115">
        <v>722</v>
      </c>
      <c r="F10" s="115">
        <v>903</v>
      </c>
      <c r="G10" s="115">
        <v>20.6</v>
      </c>
      <c r="H10" s="115">
        <v>27.5</v>
      </c>
      <c r="I10" s="115">
        <v>34.4</v>
      </c>
      <c r="J10" s="115">
        <v>77.5</v>
      </c>
      <c r="K10" s="115">
        <v>103</v>
      </c>
      <c r="L10" s="115">
        <v>129</v>
      </c>
      <c r="M10" s="62" t="s">
        <v>496</v>
      </c>
    </row>
    <row r="11" spans="1:57" ht="16.5">
      <c r="A11" s="216" t="s">
        <v>824</v>
      </c>
      <c r="B11" s="119" t="s">
        <v>497</v>
      </c>
      <c r="C11" s="119" t="s">
        <v>498</v>
      </c>
      <c r="D11" s="115">
        <v>494</v>
      </c>
      <c r="E11" s="115">
        <v>658</v>
      </c>
      <c r="F11" s="115">
        <v>823</v>
      </c>
      <c r="G11" s="115">
        <v>20.399999999999999</v>
      </c>
      <c r="H11" s="115">
        <v>27.2</v>
      </c>
      <c r="I11" s="115">
        <v>33.9</v>
      </c>
      <c r="J11" s="115">
        <v>112</v>
      </c>
      <c r="K11" s="115">
        <v>149</v>
      </c>
      <c r="L11" s="115">
        <v>186</v>
      </c>
      <c r="M11" s="62" t="s">
        <v>496</v>
      </c>
    </row>
    <row r="12" spans="1:57" ht="16.5">
      <c r="A12" s="216" t="s">
        <v>824</v>
      </c>
      <c r="B12" s="119" t="s">
        <v>497</v>
      </c>
      <c r="C12" s="119" t="s">
        <v>499</v>
      </c>
      <c r="D12" s="115">
        <v>590</v>
      </c>
      <c r="E12" s="115">
        <v>787</v>
      </c>
      <c r="F12" s="115">
        <v>984</v>
      </c>
      <c r="G12" s="115">
        <v>21.2</v>
      </c>
      <c r="H12" s="115">
        <v>28.3</v>
      </c>
      <c r="I12" s="115">
        <v>35.4</v>
      </c>
      <c r="J12" s="115">
        <v>98.2</v>
      </c>
      <c r="K12" s="115">
        <v>131</v>
      </c>
      <c r="L12" s="115">
        <v>164</v>
      </c>
      <c r="M12" s="62" t="s">
        <v>496</v>
      </c>
    </row>
    <row r="13" spans="1:57" ht="16.5">
      <c r="A13" s="216" t="s">
        <v>824</v>
      </c>
      <c r="B13" s="119" t="s">
        <v>500</v>
      </c>
      <c r="C13" s="119" t="s">
        <v>501</v>
      </c>
      <c r="D13" s="115">
        <v>250</v>
      </c>
      <c r="E13" s="115">
        <v>333</v>
      </c>
      <c r="F13" s="115">
        <v>417</v>
      </c>
      <c r="G13" s="115">
        <v>14.4</v>
      </c>
      <c r="H13" s="115">
        <v>19.100000000000001</v>
      </c>
      <c r="I13" s="115">
        <v>23.9</v>
      </c>
      <c r="J13" s="115">
        <v>29.1</v>
      </c>
      <c r="K13" s="115">
        <v>38.799999999999997</v>
      </c>
      <c r="L13" s="115">
        <v>48.5</v>
      </c>
      <c r="M13" s="62" t="s">
        <v>496</v>
      </c>
    </row>
    <row r="14" spans="1:57" ht="16.5">
      <c r="A14" s="216" t="s">
        <v>824</v>
      </c>
      <c r="B14" s="119" t="s">
        <v>500</v>
      </c>
      <c r="C14" s="119" t="s">
        <v>502</v>
      </c>
      <c r="D14" s="115">
        <v>566</v>
      </c>
      <c r="E14" s="115">
        <v>755</v>
      </c>
      <c r="F14" s="115">
        <v>944</v>
      </c>
      <c r="G14" s="115">
        <v>21.5</v>
      </c>
      <c r="H14" s="115">
        <v>28.7</v>
      </c>
      <c r="I14" s="115">
        <v>35.9</v>
      </c>
      <c r="J14" s="115">
        <v>73.8</v>
      </c>
      <c r="K14" s="115">
        <v>98.3</v>
      </c>
      <c r="L14" s="115">
        <v>123</v>
      </c>
      <c r="M14" s="62" t="s">
        <v>496</v>
      </c>
    </row>
    <row r="15" spans="1:57" ht="16.5">
      <c r="A15" s="216" t="s">
        <v>824</v>
      </c>
      <c r="B15" s="119" t="s">
        <v>500</v>
      </c>
      <c r="C15" s="119" t="s">
        <v>503</v>
      </c>
      <c r="D15" s="115">
        <v>483</v>
      </c>
      <c r="E15" s="115">
        <v>645</v>
      </c>
      <c r="F15" s="115">
        <v>806</v>
      </c>
      <c r="G15" s="115">
        <v>20.8</v>
      </c>
      <c r="H15" s="115">
        <v>27.8</v>
      </c>
      <c r="I15" s="115">
        <v>34.700000000000003</v>
      </c>
      <c r="J15" s="115">
        <v>67.8</v>
      </c>
      <c r="K15" s="115">
        <v>90.4</v>
      </c>
      <c r="L15" s="115">
        <v>113</v>
      </c>
      <c r="M15" s="62" t="s">
        <v>496</v>
      </c>
    </row>
    <row r="16" spans="1:57" ht="16.5">
      <c r="A16" s="216" t="s">
        <v>824</v>
      </c>
      <c r="B16" s="119" t="s">
        <v>504</v>
      </c>
      <c r="C16" s="119" t="s">
        <v>505</v>
      </c>
      <c r="D16" s="115">
        <v>585</v>
      </c>
      <c r="E16" s="115">
        <v>780</v>
      </c>
      <c r="F16" s="115">
        <v>974</v>
      </c>
      <c r="G16" s="115">
        <v>22.6</v>
      </c>
      <c r="H16" s="115">
        <v>30.1</v>
      </c>
      <c r="I16" s="115">
        <v>37.6</v>
      </c>
      <c r="J16" s="115">
        <v>193</v>
      </c>
      <c r="K16" s="115">
        <v>258</v>
      </c>
      <c r="L16" s="115">
        <v>322</v>
      </c>
      <c r="M16" s="62" t="s">
        <v>496</v>
      </c>
    </row>
    <row r="17" spans="1:13" ht="16.5">
      <c r="A17" s="216" t="s">
        <v>824</v>
      </c>
      <c r="B17" s="119" t="s">
        <v>504</v>
      </c>
      <c r="C17" s="119" t="s">
        <v>506</v>
      </c>
      <c r="D17" s="115">
        <v>615</v>
      </c>
      <c r="E17" s="115">
        <v>820</v>
      </c>
      <c r="F17" s="115">
        <v>1025</v>
      </c>
      <c r="G17" s="115">
        <v>23</v>
      </c>
      <c r="H17" s="115">
        <v>30.7</v>
      </c>
      <c r="I17" s="115">
        <v>38.4</v>
      </c>
      <c r="J17" s="115">
        <v>68.599999999999994</v>
      </c>
      <c r="K17" s="115">
        <v>91.5</v>
      </c>
      <c r="L17" s="115">
        <v>114</v>
      </c>
      <c r="M17" s="62" t="s">
        <v>496</v>
      </c>
    </row>
    <row r="18" spans="1:13" ht="16.5">
      <c r="A18" s="216" t="s">
        <v>824</v>
      </c>
      <c r="B18" s="119" t="s">
        <v>504</v>
      </c>
      <c r="C18" s="119" t="s">
        <v>507</v>
      </c>
      <c r="D18" s="115">
        <v>615</v>
      </c>
      <c r="E18" s="115">
        <v>820</v>
      </c>
      <c r="F18" s="115">
        <v>1025</v>
      </c>
      <c r="G18" s="115">
        <v>23</v>
      </c>
      <c r="H18" s="115">
        <v>30.7</v>
      </c>
      <c r="I18" s="115">
        <v>38.4</v>
      </c>
      <c r="J18" s="115">
        <v>77.900000000000006</v>
      </c>
      <c r="K18" s="115">
        <v>104</v>
      </c>
      <c r="L18" s="115">
        <v>130</v>
      </c>
      <c r="M18" s="62" t="s">
        <v>496</v>
      </c>
    </row>
    <row r="19" spans="1:13" ht="16.5">
      <c r="A19" s="216" t="s">
        <v>824</v>
      </c>
      <c r="B19" s="119" t="s">
        <v>504</v>
      </c>
      <c r="C19" s="119" t="s">
        <v>508</v>
      </c>
      <c r="D19" s="115">
        <v>615</v>
      </c>
      <c r="E19" s="115">
        <v>820</v>
      </c>
      <c r="F19" s="115">
        <v>1025</v>
      </c>
      <c r="G19" s="115">
        <v>23</v>
      </c>
      <c r="H19" s="115">
        <v>30.7</v>
      </c>
      <c r="I19" s="115">
        <v>38.4</v>
      </c>
      <c r="J19" s="115">
        <v>54.2</v>
      </c>
      <c r="K19" s="115">
        <v>72.2</v>
      </c>
      <c r="L19" s="115">
        <v>90.3</v>
      </c>
      <c r="M19" s="62" t="s">
        <v>496</v>
      </c>
    </row>
    <row r="20" spans="1:13" ht="16.5">
      <c r="A20" s="216" t="s">
        <v>824</v>
      </c>
      <c r="B20" s="119" t="s">
        <v>509</v>
      </c>
      <c r="C20" s="119" t="s">
        <v>510</v>
      </c>
      <c r="D20" s="115">
        <v>615</v>
      </c>
      <c r="E20" s="115">
        <v>819</v>
      </c>
      <c r="F20" s="115">
        <v>1024</v>
      </c>
      <c r="G20" s="115">
        <v>22</v>
      </c>
      <c r="H20" s="115">
        <v>29.3</v>
      </c>
      <c r="I20" s="115">
        <v>36.6</v>
      </c>
      <c r="J20" s="115">
        <v>106</v>
      </c>
      <c r="K20" s="115">
        <v>141</v>
      </c>
      <c r="L20" s="115">
        <v>176</v>
      </c>
      <c r="M20" s="62" t="s">
        <v>496</v>
      </c>
    </row>
    <row r="21" spans="1:13" ht="16.5">
      <c r="A21" s="216" t="s">
        <v>824</v>
      </c>
      <c r="B21" s="119" t="s">
        <v>509</v>
      </c>
      <c r="C21" s="119" t="s">
        <v>511</v>
      </c>
      <c r="D21" s="115">
        <v>518</v>
      </c>
      <c r="E21" s="115">
        <v>690</v>
      </c>
      <c r="F21" s="115">
        <v>863</v>
      </c>
      <c r="G21" s="115">
        <v>21</v>
      </c>
      <c r="H21" s="115">
        <v>28</v>
      </c>
      <c r="I21" s="115">
        <v>35</v>
      </c>
      <c r="J21" s="115">
        <v>110</v>
      </c>
      <c r="K21" s="115">
        <v>146</v>
      </c>
      <c r="L21" s="115">
        <v>183</v>
      </c>
      <c r="M21" s="62" t="s">
        <v>496</v>
      </c>
    </row>
    <row r="22" spans="1:13" ht="16.5">
      <c r="A22" s="216" t="s">
        <v>824</v>
      </c>
      <c r="B22" s="119" t="s">
        <v>509</v>
      </c>
      <c r="C22" s="119" t="s">
        <v>512</v>
      </c>
      <c r="D22" s="115">
        <v>518</v>
      </c>
      <c r="E22" s="115">
        <v>691</v>
      </c>
      <c r="F22" s="115">
        <v>863</v>
      </c>
      <c r="G22" s="115">
        <v>22</v>
      </c>
      <c r="H22" s="115">
        <v>29.3</v>
      </c>
      <c r="I22" s="115">
        <v>36.6</v>
      </c>
      <c r="J22" s="115">
        <v>49.6</v>
      </c>
      <c r="K22" s="115">
        <v>66.2</v>
      </c>
      <c r="L22" s="115">
        <v>82.7</v>
      </c>
      <c r="M22" s="62" t="s">
        <v>496</v>
      </c>
    </row>
    <row r="23" spans="1:13" ht="16.5">
      <c r="A23" s="216" t="s">
        <v>824</v>
      </c>
      <c r="B23" s="119" t="s">
        <v>509</v>
      </c>
      <c r="C23" s="119" t="s">
        <v>513</v>
      </c>
      <c r="D23" s="115">
        <v>362</v>
      </c>
      <c r="E23" s="115">
        <v>482</v>
      </c>
      <c r="F23" s="115">
        <v>603</v>
      </c>
      <c r="G23" s="115">
        <v>19.2</v>
      </c>
      <c r="H23" s="115">
        <v>25.6</v>
      </c>
      <c r="I23" s="115">
        <v>32</v>
      </c>
      <c r="J23" s="115">
        <v>93.4</v>
      </c>
      <c r="K23" s="115">
        <v>125</v>
      </c>
      <c r="L23" s="115">
        <v>156</v>
      </c>
      <c r="M23" s="62" t="s">
        <v>496</v>
      </c>
    </row>
    <row r="24" spans="1:13" ht="16.5">
      <c r="A24" s="216" t="s">
        <v>514</v>
      </c>
      <c r="B24" s="119" t="s">
        <v>515</v>
      </c>
      <c r="C24" s="119" t="s">
        <v>516</v>
      </c>
      <c r="D24" s="115">
        <v>289</v>
      </c>
      <c r="E24" s="115">
        <v>386</v>
      </c>
      <c r="F24" s="115">
        <v>482</v>
      </c>
      <c r="G24" s="115">
        <v>17.100000000000001</v>
      </c>
      <c r="H24" s="115">
        <v>22.8</v>
      </c>
      <c r="I24" s="115">
        <v>28.5</v>
      </c>
      <c r="J24" s="115">
        <v>76.900000000000006</v>
      </c>
      <c r="K24" s="115">
        <v>102.6</v>
      </c>
      <c r="L24" s="115">
        <v>128</v>
      </c>
      <c r="M24" s="62" t="s">
        <v>496</v>
      </c>
    </row>
    <row r="25" spans="1:13" ht="16.5">
      <c r="A25" s="216" t="s">
        <v>514</v>
      </c>
      <c r="B25" s="119" t="s">
        <v>515</v>
      </c>
      <c r="C25" s="119" t="s">
        <v>517</v>
      </c>
      <c r="D25" s="115">
        <v>233</v>
      </c>
      <c r="E25" s="115">
        <v>310</v>
      </c>
      <c r="F25" s="115">
        <v>388</v>
      </c>
      <c r="G25" s="115">
        <v>13.5</v>
      </c>
      <c r="H25" s="115">
        <v>17.899999999999999</v>
      </c>
      <c r="I25" s="115">
        <v>22.4</v>
      </c>
      <c r="J25" s="115">
        <v>32.6</v>
      </c>
      <c r="K25" s="115">
        <v>43.4</v>
      </c>
      <c r="L25" s="115">
        <v>54.3</v>
      </c>
      <c r="M25" s="62" t="s">
        <v>496</v>
      </c>
    </row>
    <row r="26" spans="1:13" ht="16.5">
      <c r="A26" s="216" t="s">
        <v>514</v>
      </c>
      <c r="B26" s="119" t="s">
        <v>515</v>
      </c>
      <c r="C26" s="119" t="s">
        <v>518</v>
      </c>
      <c r="D26" s="115">
        <v>315</v>
      </c>
      <c r="E26" s="115">
        <v>419</v>
      </c>
      <c r="F26" s="115">
        <v>524</v>
      </c>
      <c r="G26" s="115">
        <v>17.3</v>
      </c>
      <c r="H26" s="115">
        <v>23.1</v>
      </c>
      <c r="I26" s="115">
        <v>28.8</v>
      </c>
      <c r="J26" s="115">
        <v>65.099999999999994</v>
      </c>
      <c r="K26" s="115">
        <v>86.8</v>
      </c>
      <c r="L26" s="115">
        <v>108</v>
      </c>
      <c r="M26" s="62" t="s">
        <v>496</v>
      </c>
    </row>
    <row r="27" spans="1:13" ht="16.5">
      <c r="A27" s="216" t="s">
        <v>514</v>
      </c>
      <c r="B27" s="119" t="s">
        <v>515</v>
      </c>
      <c r="C27" s="119" t="s">
        <v>519</v>
      </c>
      <c r="D27" s="115">
        <v>233</v>
      </c>
      <c r="E27" s="115">
        <v>310</v>
      </c>
      <c r="F27" s="115">
        <v>388</v>
      </c>
      <c r="G27" s="115">
        <v>13.5</v>
      </c>
      <c r="H27" s="115">
        <v>18</v>
      </c>
      <c r="I27" s="115">
        <v>22.5</v>
      </c>
      <c r="J27" s="115">
        <v>34.1</v>
      </c>
      <c r="K27" s="115">
        <v>45.5</v>
      </c>
      <c r="L27" s="115">
        <v>56.8</v>
      </c>
      <c r="M27" s="62" t="s">
        <v>496</v>
      </c>
    </row>
    <row r="28" spans="1:13" ht="16.5">
      <c r="A28" s="216" t="s">
        <v>514</v>
      </c>
      <c r="B28" s="119" t="s">
        <v>520</v>
      </c>
      <c r="C28" s="119" t="s">
        <v>521</v>
      </c>
      <c r="D28" s="115">
        <v>566</v>
      </c>
      <c r="E28" s="115">
        <v>755</v>
      </c>
      <c r="F28" s="115">
        <v>944</v>
      </c>
      <c r="G28" s="115">
        <v>21.5</v>
      </c>
      <c r="H28" s="115">
        <v>28.7</v>
      </c>
      <c r="I28" s="115">
        <v>35.799999999999997</v>
      </c>
      <c r="J28" s="115">
        <v>75.400000000000006</v>
      </c>
      <c r="K28" s="115">
        <v>101</v>
      </c>
      <c r="L28" s="115">
        <v>126</v>
      </c>
      <c r="M28" s="62" t="s">
        <v>496</v>
      </c>
    </row>
    <row r="29" spans="1:13" ht="16.5">
      <c r="A29" s="216" t="s">
        <v>514</v>
      </c>
      <c r="B29" s="119" t="s">
        <v>522</v>
      </c>
      <c r="C29" s="119" t="s">
        <v>523</v>
      </c>
      <c r="D29" s="115">
        <v>615</v>
      </c>
      <c r="E29" s="115">
        <v>819</v>
      </c>
      <c r="F29" s="115">
        <v>1024</v>
      </c>
      <c r="G29" s="115">
        <v>22</v>
      </c>
      <c r="H29" s="115">
        <v>29.3</v>
      </c>
      <c r="I29" s="115">
        <v>36.6</v>
      </c>
      <c r="J29" s="115">
        <v>226</v>
      </c>
      <c r="K29" s="115">
        <v>301</v>
      </c>
      <c r="L29" s="115">
        <v>376</v>
      </c>
      <c r="M29" s="62" t="s">
        <v>496</v>
      </c>
    </row>
    <row r="30" spans="1:13" ht="16.5">
      <c r="A30" s="216" t="s">
        <v>514</v>
      </c>
      <c r="B30" s="119" t="s">
        <v>525</v>
      </c>
      <c r="C30" s="119" t="s">
        <v>526</v>
      </c>
      <c r="D30" s="115">
        <v>259</v>
      </c>
      <c r="E30" s="115">
        <v>346</v>
      </c>
      <c r="F30" s="115">
        <v>432</v>
      </c>
      <c r="G30" s="115">
        <v>14.2</v>
      </c>
      <c r="H30" s="115">
        <v>18.899999999999999</v>
      </c>
      <c r="I30" s="115">
        <v>23.7</v>
      </c>
      <c r="J30" s="115">
        <v>81.599999999999994</v>
      </c>
      <c r="K30" s="115">
        <v>109</v>
      </c>
      <c r="L30" s="115">
        <v>136</v>
      </c>
      <c r="M30" s="62" t="s">
        <v>496</v>
      </c>
    </row>
    <row r="31" spans="1:13" ht="16.5">
      <c r="A31" s="216" t="s">
        <v>514</v>
      </c>
      <c r="B31" s="119" t="s">
        <v>527</v>
      </c>
      <c r="C31" s="119" t="s">
        <v>528</v>
      </c>
      <c r="D31" s="115">
        <v>362</v>
      </c>
      <c r="E31" s="115">
        <v>482</v>
      </c>
      <c r="F31" s="115">
        <v>603</v>
      </c>
      <c r="G31" s="115">
        <v>19.100000000000001</v>
      </c>
      <c r="H31" s="115">
        <v>25.5</v>
      </c>
      <c r="I31" s="115">
        <v>31.9</v>
      </c>
      <c r="J31" s="115">
        <v>54.1</v>
      </c>
      <c r="K31" s="115">
        <v>72.099999999999994</v>
      </c>
      <c r="L31" s="115">
        <v>90.1</v>
      </c>
      <c r="M31" s="62" t="s">
        <v>496</v>
      </c>
    </row>
    <row r="32" spans="1:13" ht="16.5">
      <c r="A32" s="216" t="s">
        <v>514</v>
      </c>
      <c r="B32" s="119" t="s">
        <v>527</v>
      </c>
      <c r="C32" s="119" t="s">
        <v>529</v>
      </c>
      <c r="D32" s="115">
        <v>260</v>
      </c>
      <c r="E32" s="115">
        <v>346</v>
      </c>
      <c r="F32" s="115">
        <v>433</v>
      </c>
      <c r="G32" s="115">
        <v>14.6</v>
      </c>
      <c r="H32" s="115">
        <v>19.5</v>
      </c>
      <c r="I32" s="115">
        <v>24.4</v>
      </c>
      <c r="J32" s="115">
        <v>36.6</v>
      </c>
      <c r="K32" s="115">
        <v>48.8</v>
      </c>
      <c r="L32" s="115">
        <v>61</v>
      </c>
      <c r="M32" s="62" t="s">
        <v>496</v>
      </c>
    </row>
    <row r="33" spans="1:13">
      <c r="A33" s="216" t="s">
        <v>530</v>
      </c>
      <c r="B33" s="119" t="s">
        <v>531</v>
      </c>
      <c r="C33" s="119" t="s">
        <v>532</v>
      </c>
      <c r="D33" s="117">
        <v>0.55200000000000005</v>
      </c>
      <c r="E33" s="117">
        <v>0.73599999999999999</v>
      </c>
      <c r="F33" s="117">
        <v>0.92</v>
      </c>
      <c r="G33" s="117">
        <v>3.3000000000000002E-2</v>
      </c>
      <c r="H33" s="117">
        <v>4.3999999999999997E-2</v>
      </c>
      <c r="I33" s="117">
        <v>5.5E-2</v>
      </c>
      <c r="J33" s="117">
        <v>0.123</v>
      </c>
      <c r="K33" s="117">
        <v>0.16400000000000001</v>
      </c>
      <c r="L33" s="117">
        <v>0.20399999999999999</v>
      </c>
      <c r="M33" s="62" t="s">
        <v>533</v>
      </c>
    </row>
    <row r="34" spans="1:13">
      <c r="A34" s="216" t="s">
        <v>530</v>
      </c>
      <c r="B34" s="119" t="s">
        <v>534</v>
      </c>
      <c r="C34" s="119" t="s">
        <v>535</v>
      </c>
      <c r="D34" s="117">
        <v>1.27</v>
      </c>
      <c r="E34" s="117">
        <v>1.7</v>
      </c>
      <c r="F34" s="117">
        <v>2.12</v>
      </c>
      <c r="G34" s="117">
        <v>6.0999999999999999E-2</v>
      </c>
      <c r="H34" s="117">
        <v>8.1000000000000003E-2</v>
      </c>
      <c r="I34" s="117">
        <v>0.10199999999999999</v>
      </c>
      <c r="J34" s="117">
        <v>0.13400000000000001</v>
      </c>
      <c r="K34" s="117">
        <v>0.17899999999999999</v>
      </c>
      <c r="L34" s="117">
        <v>0.224</v>
      </c>
      <c r="M34" s="62" t="s">
        <v>533</v>
      </c>
    </row>
    <row r="35" spans="1:13">
      <c r="A35" s="216" t="s">
        <v>530</v>
      </c>
      <c r="B35" s="119" t="s">
        <v>534</v>
      </c>
      <c r="C35" s="119" t="s">
        <v>536</v>
      </c>
      <c r="D35" s="117">
        <v>0.47799999999999998</v>
      </c>
      <c r="E35" s="117">
        <v>0.63700000000000001</v>
      </c>
      <c r="F35" s="117">
        <v>0.79700000000000004</v>
      </c>
      <c r="G35" s="117">
        <v>3.5000000000000003E-2</v>
      </c>
      <c r="H35" s="117">
        <v>4.7E-2</v>
      </c>
      <c r="I35" s="117">
        <v>5.8999999999999997E-2</v>
      </c>
      <c r="J35" s="117">
        <v>0.17499999999999999</v>
      </c>
      <c r="K35" s="117">
        <v>0.23400000000000001</v>
      </c>
      <c r="L35" s="117">
        <v>0.29199999999999998</v>
      </c>
      <c r="M35" s="62" t="s">
        <v>533</v>
      </c>
    </row>
    <row r="36" spans="1:13">
      <c r="A36" s="216" t="s">
        <v>530</v>
      </c>
      <c r="B36" s="119" t="s">
        <v>534</v>
      </c>
      <c r="C36" s="119" t="s">
        <v>537</v>
      </c>
      <c r="D36" s="117">
        <v>0.48</v>
      </c>
      <c r="E36" s="117">
        <v>0.64</v>
      </c>
      <c r="F36" s="117">
        <v>0.8</v>
      </c>
      <c r="G36" s="117">
        <v>3.9E-2</v>
      </c>
      <c r="H36" s="117">
        <v>5.1999999999999998E-2</v>
      </c>
      <c r="I36" s="117">
        <v>6.5000000000000002E-2</v>
      </c>
      <c r="J36" s="117">
        <v>0.115</v>
      </c>
      <c r="K36" s="117">
        <v>0.154</v>
      </c>
      <c r="L36" s="117">
        <v>0.192</v>
      </c>
      <c r="M36" s="62" t="s">
        <v>533</v>
      </c>
    </row>
    <row r="37" spans="1:13">
      <c r="A37" s="216" t="s">
        <v>530</v>
      </c>
      <c r="B37" s="119" t="s">
        <v>534</v>
      </c>
      <c r="C37" s="119" t="s">
        <v>538</v>
      </c>
      <c r="D37" s="117">
        <v>0.22800000000000001</v>
      </c>
      <c r="E37" s="117">
        <v>0.30399999999999999</v>
      </c>
      <c r="F37" s="117">
        <v>0.38</v>
      </c>
      <c r="G37" s="117">
        <v>0.02</v>
      </c>
      <c r="H37" s="117">
        <v>2.7E-2</v>
      </c>
      <c r="I37" s="117">
        <v>3.4000000000000002E-2</v>
      </c>
      <c r="J37" s="117">
        <v>0.17299999999999999</v>
      </c>
      <c r="K37" s="117">
        <v>0.23100000000000001</v>
      </c>
      <c r="L37" s="117">
        <v>0.28899999999999998</v>
      </c>
      <c r="M37" s="62" t="s">
        <v>533</v>
      </c>
    </row>
    <row r="38" spans="1:13">
      <c r="A38" s="216" t="s">
        <v>530</v>
      </c>
      <c r="B38" s="119" t="s">
        <v>534</v>
      </c>
      <c r="C38" s="119" t="s">
        <v>539</v>
      </c>
      <c r="D38" s="117">
        <v>0.68400000000000005</v>
      </c>
      <c r="E38" s="117">
        <v>0.91100000000000003</v>
      </c>
      <c r="F38" s="117">
        <v>1.1399999999999999</v>
      </c>
      <c r="G38" s="117">
        <v>3.6999999999999998E-2</v>
      </c>
      <c r="H38" s="117">
        <v>0.05</v>
      </c>
      <c r="I38" s="117">
        <v>6.2E-2</v>
      </c>
      <c r="J38" s="117">
        <v>0.104</v>
      </c>
      <c r="K38" s="117">
        <v>0.13900000000000001</v>
      </c>
      <c r="L38" s="117">
        <v>0.17299999999999999</v>
      </c>
      <c r="M38" s="62" t="s">
        <v>533</v>
      </c>
    </row>
    <row r="39" spans="1:13">
      <c r="A39" s="216" t="s">
        <v>530</v>
      </c>
      <c r="B39" s="119" t="s">
        <v>534</v>
      </c>
      <c r="C39" s="119" t="s">
        <v>540</v>
      </c>
      <c r="D39" s="117">
        <v>0.64600000000000002</v>
      </c>
      <c r="E39" s="117">
        <v>0.86099999999999999</v>
      </c>
      <c r="F39" s="117">
        <v>1.08</v>
      </c>
      <c r="G39" s="117">
        <v>0.04</v>
      </c>
      <c r="H39" s="117">
        <v>5.2999999999999999E-2</v>
      </c>
      <c r="I39" s="117">
        <v>6.7000000000000004E-2</v>
      </c>
      <c r="J39" s="117">
        <v>0.17100000000000001</v>
      </c>
      <c r="K39" s="117">
        <v>0.22700000000000001</v>
      </c>
      <c r="L39" s="117">
        <v>0.28399999999999997</v>
      </c>
      <c r="M39" s="62" t="s">
        <v>533</v>
      </c>
    </row>
    <row r="40" spans="1:13">
      <c r="A40" s="216" t="s">
        <v>530</v>
      </c>
      <c r="B40" s="119" t="s">
        <v>541</v>
      </c>
      <c r="C40" s="119" t="s">
        <v>542</v>
      </c>
      <c r="D40" s="117">
        <v>1.27</v>
      </c>
      <c r="E40" s="117">
        <v>1.7</v>
      </c>
      <c r="F40" s="117">
        <v>2.12</v>
      </c>
      <c r="G40" s="117">
        <v>5.3999999999999999E-2</v>
      </c>
      <c r="H40" s="117">
        <v>7.2999999999999995E-2</v>
      </c>
      <c r="I40" s="117">
        <v>9.0999999999999998E-2</v>
      </c>
      <c r="J40" s="117">
        <v>0.122</v>
      </c>
      <c r="K40" s="117">
        <v>0.16300000000000001</v>
      </c>
      <c r="L40" s="117">
        <v>0.20300000000000001</v>
      </c>
      <c r="M40" s="62" t="s">
        <v>533</v>
      </c>
    </row>
    <row r="41" spans="1:13">
      <c r="A41" s="216" t="s">
        <v>530</v>
      </c>
      <c r="B41" s="119" t="s">
        <v>541</v>
      </c>
      <c r="C41" s="119" t="s">
        <v>543</v>
      </c>
      <c r="D41" s="117">
        <v>0.34300000000000003</v>
      </c>
      <c r="E41" s="117">
        <v>0.45700000000000002</v>
      </c>
      <c r="F41" s="117">
        <v>0.57199999999999995</v>
      </c>
      <c r="G41" s="117">
        <v>3.3000000000000002E-2</v>
      </c>
      <c r="H41" s="117">
        <v>4.4999999999999998E-2</v>
      </c>
      <c r="I41" s="117">
        <v>5.6000000000000001E-2</v>
      </c>
      <c r="J41" s="117">
        <v>0.152</v>
      </c>
      <c r="K41" s="117">
        <v>0.20300000000000001</v>
      </c>
      <c r="L41" s="117">
        <v>0.253</v>
      </c>
      <c r="M41" s="62" t="s">
        <v>533</v>
      </c>
    </row>
    <row r="42" spans="1:13">
      <c r="A42" s="216" t="s">
        <v>530</v>
      </c>
      <c r="B42" s="119" t="s">
        <v>541</v>
      </c>
      <c r="C42" s="119" t="s">
        <v>544</v>
      </c>
      <c r="D42" s="117">
        <v>0.104</v>
      </c>
      <c r="E42" s="117">
        <v>0.13800000000000001</v>
      </c>
      <c r="F42" s="117">
        <v>0.17299999999999999</v>
      </c>
      <c r="G42" s="117">
        <v>2.8000000000000001E-2</v>
      </c>
      <c r="H42" s="117">
        <v>3.6999999999999998E-2</v>
      </c>
      <c r="I42" s="117">
        <v>4.5999999999999999E-2</v>
      </c>
      <c r="J42" s="117">
        <v>0.17499999999999999</v>
      </c>
      <c r="K42" s="117">
        <v>0.23400000000000001</v>
      </c>
      <c r="L42" s="117">
        <v>0.29199999999999998</v>
      </c>
      <c r="M42" s="62" t="s">
        <v>533</v>
      </c>
    </row>
    <row r="43" spans="1:13">
      <c r="A43" s="216" t="s">
        <v>530</v>
      </c>
      <c r="B43" s="119" t="s">
        <v>541</v>
      </c>
      <c r="C43" s="119" t="s">
        <v>545</v>
      </c>
      <c r="D43" s="117">
        <v>0.13700000000000001</v>
      </c>
      <c r="E43" s="117">
        <v>0.183</v>
      </c>
      <c r="F43" s="117">
        <v>0.22900000000000001</v>
      </c>
      <c r="G43" s="117">
        <v>2.5000000000000001E-2</v>
      </c>
      <c r="H43" s="117">
        <v>3.3000000000000002E-2</v>
      </c>
      <c r="I43" s="117">
        <v>4.1000000000000002E-2</v>
      </c>
      <c r="J43" s="117">
        <v>0.20899999999999999</v>
      </c>
      <c r="K43" s="117">
        <v>0.27800000000000002</v>
      </c>
      <c r="L43" s="117">
        <v>0.34799999999999998</v>
      </c>
      <c r="M43" s="62" t="s">
        <v>533</v>
      </c>
    </row>
    <row r="44" spans="1:13">
      <c r="A44" s="216" t="s">
        <v>530</v>
      </c>
      <c r="B44" s="119" t="s">
        <v>541</v>
      </c>
      <c r="C44" s="119" t="s">
        <v>546</v>
      </c>
      <c r="D44" s="117">
        <v>0.43099999999999999</v>
      </c>
      <c r="E44" s="117">
        <v>0.51700000000000002</v>
      </c>
      <c r="F44" s="117">
        <v>0.71799999999999997</v>
      </c>
      <c r="G44" s="117">
        <v>3.5999999999999997E-2</v>
      </c>
      <c r="H44" s="117">
        <v>4.2999999999999997E-2</v>
      </c>
      <c r="I44" s="117">
        <v>0.06</v>
      </c>
      <c r="J44" s="117">
        <v>0.17899999999999999</v>
      </c>
      <c r="K44" s="117">
        <v>0.215</v>
      </c>
      <c r="L44" s="117">
        <v>0.29899999999999999</v>
      </c>
      <c r="M44" s="62" t="s">
        <v>533</v>
      </c>
    </row>
    <row r="45" spans="1:13" ht="31.5">
      <c r="A45" s="216" t="s">
        <v>530</v>
      </c>
      <c r="B45" s="119" t="s">
        <v>541</v>
      </c>
      <c r="C45" s="177" t="s">
        <v>547</v>
      </c>
      <c r="D45" s="117">
        <v>0.115</v>
      </c>
      <c r="E45" s="117">
        <v>0.153</v>
      </c>
      <c r="F45" s="117">
        <v>0.191</v>
      </c>
      <c r="G45" s="117">
        <v>2.5999999999999999E-2</v>
      </c>
      <c r="H45" s="117">
        <v>3.5000000000000003E-2</v>
      </c>
      <c r="I45" s="117">
        <v>4.2999999999999997E-2</v>
      </c>
      <c r="J45" s="117">
        <v>0.14199999999999999</v>
      </c>
      <c r="K45" s="117">
        <v>0.189</v>
      </c>
      <c r="L45" s="117">
        <v>0.23599999999999999</v>
      </c>
      <c r="M45" s="62" t="s">
        <v>533</v>
      </c>
    </row>
    <row r="46" spans="1:13">
      <c r="A46" s="216" t="s">
        <v>530</v>
      </c>
      <c r="B46" s="119" t="s">
        <v>541</v>
      </c>
      <c r="C46" s="119" t="s">
        <v>548</v>
      </c>
      <c r="D46" s="117">
        <v>0.51600000000000001</v>
      </c>
      <c r="E46" s="117">
        <v>0.68799999999999994</v>
      </c>
      <c r="F46" s="117">
        <v>0.86</v>
      </c>
      <c r="G46" s="117">
        <v>3.6999999999999998E-2</v>
      </c>
      <c r="H46" s="117">
        <v>4.9000000000000002E-2</v>
      </c>
      <c r="I46" s="117">
        <v>6.0999999999999999E-2</v>
      </c>
      <c r="J46" s="117">
        <v>0.192</v>
      </c>
      <c r="K46" s="117">
        <v>0.25600000000000001</v>
      </c>
      <c r="L46" s="117">
        <v>0.32</v>
      </c>
      <c r="M46" s="62" t="s">
        <v>533</v>
      </c>
    </row>
    <row r="47" spans="1:13">
      <c r="A47" s="216" t="s">
        <v>530</v>
      </c>
      <c r="B47" s="119" t="s">
        <v>549</v>
      </c>
      <c r="C47" s="119" t="s">
        <v>550</v>
      </c>
      <c r="D47" s="117">
        <v>0.69399999999999995</v>
      </c>
      <c r="E47" s="117">
        <v>0.92600000000000005</v>
      </c>
      <c r="F47" s="117">
        <v>1.1599999999999999</v>
      </c>
      <c r="G47" s="117">
        <v>3.3000000000000002E-2</v>
      </c>
      <c r="H47" s="117">
        <v>4.3999999999999997E-2</v>
      </c>
      <c r="I47" s="117">
        <v>5.6000000000000001E-2</v>
      </c>
      <c r="J47" s="117">
        <v>0.13700000000000001</v>
      </c>
      <c r="K47" s="117">
        <v>0.183</v>
      </c>
      <c r="L47" s="117">
        <v>0.22800000000000001</v>
      </c>
      <c r="M47" s="62" t="s">
        <v>533</v>
      </c>
    </row>
    <row r="48" spans="1:13">
      <c r="A48" s="216" t="s">
        <v>551</v>
      </c>
      <c r="B48" s="119" t="s">
        <v>552</v>
      </c>
      <c r="C48" s="119" t="s">
        <v>553</v>
      </c>
      <c r="D48" s="117" t="s">
        <v>554</v>
      </c>
      <c r="E48" s="117" t="s">
        <v>554</v>
      </c>
      <c r="F48" s="117" t="s">
        <v>554</v>
      </c>
      <c r="G48" s="117" t="s">
        <v>554</v>
      </c>
      <c r="H48" s="116" t="s">
        <v>554</v>
      </c>
      <c r="I48" s="117" t="s">
        <v>554</v>
      </c>
      <c r="J48" s="117" t="s">
        <v>554</v>
      </c>
      <c r="K48" s="117" t="s">
        <v>554</v>
      </c>
      <c r="L48" s="117" t="s">
        <v>554</v>
      </c>
      <c r="M48" s="62" t="s">
        <v>555</v>
      </c>
    </row>
    <row r="49" spans="1:13">
      <c r="A49" s="216" t="s">
        <v>551</v>
      </c>
      <c r="B49" s="119" t="s">
        <v>552</v>
      </c>
      <c r="C49" s="119" t="s">
        <v>556</v>
      </c>
      <c r="D49" s="134" t="s">
        <v>557</v>
      </c>
      <c r="E49" s="134">
        <v>1.6</v>
      </c>
      <c r="F49" s="117" t="s">
        <v>557</v>
      </c>
      <c r="G49" s="117" t="s">
        <v>557</v>
      </c>
      <c r="H49" s="117">
        <v>4.9000000000000002E-2</v>
      </c>
      <c r="I49" s="117" t="s">
        <v>557</v>
      </c>
      <c r="J49" s="117" t="s">
        <v>557</v>
      </c>
      <c r="K49" s="117">
        <v>0.183</v>
      </c>
      <c r="L49" s="117" t="s">
        <v>557</v>
      </c>
      <c r="M49" s="62" t="s">
        <v>533</v>
      </c>
    </row>
    <row r="50" spans="1:13">
      <c r="A50" s="216" t="s">
        <v>551</v>
      </c>
      <c r="B50" s="119" t="s">
        <v>552</v>
      </c>
      <c r="C50" s="119" t="s">
        <v>558</v>
      </c>
      <c r="D50" s="134" t="s">
        <v>557</v>
      </c>
      <c r="E50" s="134">
        <v>3312</v>
      </c>
      <c r="F50" s="117" t="s">
        <v>557</v>
      </c>
      <c r="G50" s="117" t="s">
        <v>557</v>
      </c>
      <c r="H50" s="115">
        <v>74.400000000000006</v>
      </c>
      <c r="I50" s="117" t="s">
        <v>557</v>
      </c>
      <c r="J50" s="117" t="s">
        <v>557</v>
      </c>
      <c r="K50" s="115">
        <v>568</v>
      </c>
      <c r="L50" s="117" t="s">
        <v>557</v>
      </c>
      <c r="M50" s="62" t="s">
        <v>555</v>
      </c>
    </row>
    <row r="51" spans="1:13">
      <c r="A51" s="216" t="s">
        <v>551</v>
      </c>
      <c r="B51" s="119" t="s">
        <v>552</v>
      </c>
      <c r="C51" s="119" t="s">
        <v>559</v>
      </c>
      <c r="D51" s="135">
        <v>0.151</v>
      </c>
      <c r="E51" s="135">
        <v>0.20200000000000001</v>
      </c>
      <c r="F51" s="117">
        <v>0.252</v>
      </c>
      <c r="G51" s="117">
        <v>1.4E-2</v>
      </c>
      <c r="H51" s="117">
        <v>1.7999999999999999E-2</v>
      </c>
      <c r="I51" s="117">
        <v>2.3E-2</v>
      </c>
      <c r="J51" s="117">
        <v>9.9000000000000005E-2</v>
      </c>
      <c r="K51" s="117">
        <v>0.13200000000000001</v>
      </c>
      <c r="L51" s="117">
        <v>0.16500000000000001</v>
      </c>
      <c r="M51" s="62" t="s">
        <v>533</v>
      </c>
    </row>
    <row r="52" spans="1:13">
      <c r="A52" s="216" t="s">
        <v>551</v>
      </c>
      <c r="B52" s="119" t="s">
        <v>552</v>
      </c>
      <c r="C52" s="119" t="s">
        <v>560</v>
      </c>
      <c r="D52" s="134" t="s">
        <v>554</v>
      </c>
      <c r="E52" s="134" t="s">
        <v>554</v>
      </c>
      <c r="F52" s="117" t="s">
        <v>554</v>
      </c>
      <c r="G52" s="117" t="s">
        <v>554</v>
      </c>
      <c r="H52" s="117" t="s">
        <v>554</v>
      </c>
      <c r="I52" s="117" t="s">
        <v>554</v>
      </c>
      <c r="J52" s="117" t="s">
        <v>554</v>
      </c>
      <c r="K52" s="117" t="s">
        <v>554</v>
      </c>
      <c r="L52" s="117" t="s">
        <v>554</v>
      </c>
      <c r="M52" s="62" t="s">
        <v>555</v>
      </c>
    </row>
    <row r="53" spans="1:13">
      <c r="A53" s="216" t="s">
        <v>551</v>
      </c>
      <c r="B53" s="119" t="s">
        <v>552</v>
      </c>
      <c r="C53" s="119" t="s">
        <v>561</v>
      </c>
      <c r="D53" s="134" t="s">
        <v>557</v>
      </c>
      <c r="E53" s="134">
        <v>508</v>
      </c>
      <c r="F53" s="115" t="s">
        <v>557</v>
      </c>
      <c r="G53" s="115" t="s">
        <v>557</v>
      </c>
      <c r="H53" s="115">
        <v>32.1</v>
      </c>
      <c r="I53" s="115" t="s">
        <v>557</v>
      </c>
      <c r="J53" s="115" t="s">
        <v>557</v>
      </c>
      <c r="K53" s="115">
        <v>131</v>
      </c>
      <c r="L53" s="115" t="s">
        <v>557</v>
      </c>
      <c r="M53" s="62" t="s">
        <v>555</v>
      </c>
    </row>
    <row r="54" spans="1:13">
      <c r="A54" s="216" t="s">
        <v>551</v>
      </c>
      <c r="B54" s="119" t="s">
        <v>552</v>
      </c>
      <c r="C54" s="119" t="s">
        <v>562</v>
      </c>
      <c r="D54" s="134" t="s">
        <v>557</v>
      </c>
      <c r="E54" s="134">
        <v>1.8</v>
      </c>
      <c r="F54" s="117" t="s">
        <v>557</v>
      </c>
      <c r="G54" s="117" t="s">
        <v>557</v>
      </c>
      <c r="H54" s="117">
        <v>8.3000000000000004E-2</v>
      </c>
      <c r="I54" s="117" t="s">
        <v>557</v>
      </c>
      <c r="J54" s="117" t="s">
        <v>557</v>
      </c>
      <c r="K54" s="117">
        <v>0.223</v>
      </c>
      <c r="L54" s="117" t="s">
        <v>557</v>
      </c>
      <c r="M54" s="62" t="s">
        <v>533</v>
      </c>
    </row>
    <row r="55" spans="1:13">
      <c r="A55" s="216" t="s">
        <v>551</v>
      </c>
      <c r="B55" s="119" t="s">
        <v>552</v>
      </c>
      <c r="C55" s="119" t="s">
        <v>563</v>
      </c>
      <c r="D55" s="134" t="s">
        <v>557</v>
      </c>
      <c r="E55" s="134">
        <v>709633</v>
      </c>
      <c r="F55" s="115" t="s">
        <v>557</v>
      </c>
      <c r="G55" s="115" t="s">
        <v>557</v>
      </c>
      <c r="H55" s="115">
        <v>9435</v>
      </c>
      <c r="I55" s="115" t="s">
        <v>557</v>
      </c>
      <c r="J55" s="115" t="s">
        <v>557</v>
      </c>
      <c r="K55" s="115">
        <v>23757</v>
      </c>
      <c r="L55" s="115" t="s">
        <v>557</v>
      </c>
      <c r="M55" s="62" t="s">
        <v>564</v>
      </c>
    </row>
    <row r="56" spans="1:13">
      <c r="A56" s="216" t="s">
        <v>551</v>
      </c>
      <c r="B56" s="119" t="s">
        <v>552</v>
      </c>
      <c r="C56" s="119" t="s">
        <v>565</v>
      </c>
      <c r="D56" s="134" t="s">
        <v>557</v>
      </c>
      <c r="E56" s="134">
        <v>376661</v>
      </c>
      <c r="F56" s="115" t="s">
        <v>557</v>
      </c>
      <c r="G56" s="115" t="s">
        <v>557</v>
      </c>
      <c r="H56" s="115">
        <v>4647</v>
      </c>
      <c r="I56" s="115" t="s">
        <v>557</v>
      </c>
      <c r="J56" s="115" t="s">
        <v>557</v>
      </c>
      <c r="K56" s="115">
        <v>11743</v>
      </c>
      <c r="L56" s="115" t="s">
        <v>557</v>
      </c>
      <c r="M56" s="62" t="s">
        <v>564</v>
      </c>
    </row>
    <row r="57" spans="1:13">
      <c r="A57" s="216" t="s">
        <v>551</v>
      </c>
      <c r="B57" s="119" t="s">
        <v>552</v>
      </c>
      <c r="C57" s="119" t="s">
        <v>566</v>
      </c>
      <c r="D57" s="134" t="s">
        <v>557</v>
      </c>
      <c r="E57" s="134">
        <v>4203</v>
      </c>
      <c r="F57" s="115" t="s">
        <v>557</v>
      </c>
      <c r="G57" s="115" t="s">
        <v>557</v>
      </c>
      <c r="H57" s="115">
        <v>71.900000000000006</v>
      </c>
      <c r="I57" s="115" t="s">
        <v>557</v>
      </c>
      <c r="J57" s="115" t="s">
        <v>557</v>
      </c>
      <c r="K57" s="115">
        <v>146</v>
      </c>
      <c r="L57" s="115" t="s">
        <v>557</v>
      </c>
      <c r="M57" s="62" t="s">
        <v>555</v>
      </c>
    </row>
    <row r="58" spans="1:13">
      <c r="A58" s="216" t="s">
        <v>551</v>
      </c>
      <c r="B58" s="119" t="s">
        <v>552</v>
      </c>
      <c r="C58" s="119" t="s">
        <v>567</v>
      </c>
      <c r="D58" s="134" t="s">
        <v>557</v>
      </c>
      <c r="E58" s="134">
        <v>554</v>
      </c>
      <c r="F58" s="115" t="s">
        <v>557</v>
      </c>
      <c r="G58" s="115" t="s">
        <v>557</v>
      </c>
      <c r="H58" s="115">
        <v>16.899999999999999</v>
      </c>
      <c r="I58" s="115" t="s">
        <v>557</v>
      </c>
      <c r="J58" s="115" t="s">
        <v>557</v>
      </c>
      <c r="K58" s="115">
        <v>50</v>
      </c>
      <c r="L58" s="115" t="s">
        <v>557</v>
      </c>
      <c r="M58" s="62" t="s">
        <v>555</v>
      </c>
    </row>
    <row r="59" spans="1:13">
      <c r="A59" s="216" t="s">
        <v>551</v>
      </c>
      <c r="B59" s="119" t="s">
        <v>525</v>
      </c>
      <c r="C59" s="119" t="s">
        <v>568</v>
      </c>
      <c r="D59" s="117">
        <v>0.52</v>
      </c>
      <c r="E59" s="117">
        <v>0.69299999999999995</v>
      </c>
      <c r="F59" s="117">
        <v>0.86599999999999999</v>
      </c>
      <c r="G59" s="117">
        <v>0.13700000000000001</v>
      </c>
      <c r="H59" s="117">
        <v>0.183</v>
      </c>
      <c r="I59" s="117">
        <v>0.22900000000000001</v>
      </c>
      <c r="J59" s="117">
        <v>0.157</v>
      </c>
      <c r="K59" s="117">
        <v>0.21</v>
      </c>
      <c r="L59" s="117">
        <v>0.26200000000000001</v>
      </c>
      <c r="M59" s="62" t="s">
        <v>533</v>
      </c>
    </row>
    <row r="60" spans="1:13">
      <c r="A60" s="216" t="s">
        <v>551</v>
      </c>
      <c r="B60" s="119" t="s">
        <v>569</v>
      </c>
      <c r="C60" s="119" t="s">
        <v>570</v>
      </c>
      <c r="D60" s="117">
        <v>0.61599999999999999</v>
      </c>
      <c r="E60" s="117">
        <v>0.82099999999999995</v>
      </c>
      <c r="F60" s="117">
        <v>1.026</v>
      </c>
      <c r="G60" s="117">
        <v>6.4000000000000001E-2</v>
      </c>
      <c r="H60" s="117">
        <v>8.5000000000000006E-2</v>
      </c>
      <c r="I60" s="117">
        <v>0.106</v>
      </c>
      <c r="J60" s="117">
        <v>0.21</v>
      </c>
      <c r="K60" s="117">
        <v>0.28000000000000003</v>
      </c>
      <c r="L60" s="117">
        <v>0.35</v>
      </c>
      <c r="M60" s="62" t="s">
        <v>533</v>
      </c>
    </row>
    <row r="61" spans="1:13">
      <c r="A61" s="216" t="s">
        <v>551</v>
      </c>
      <c r="B61" s="119" t="s">
        <v>569</v>
      </c>
      <c r="C61" s="119" t="s">
        <v>571</v>
      </c>
      <c r="D61" s="117">
        <v>0.14699999999999999</v>
      </c>
      <c r="E61" s="117">
        <v>0.19700000000000001</v>
      </c>
      <c r="F61" s="117">
        <v>0.246</v>
      </c>
      <c r="G61" s="117">
        <v>1.6E-2</v>
      </c>
      <c r="H61" s="117">
        <v>2.1000000000000001E-2</v>
      </c>
      <c r="I61" s="117">
        <v>2.5999999999999999E-2</v>
      </c>
      <c r="J61" s="117">
        <v>6.3E-2</v>
      </c>
      <c r="K61" s="117">
        <v>8.4000000000000005E-2</v>
      </c>
      <c r="L61" s="117">
        <v>0.105</v>
      </c>
      <c r="M61" s="62" t="s">
        <v>533</v>
      </c>
    </row>
    <row r="62" spans="1:13">
      <c r="A62" s="217" t="s">
        <v>551</v>
      </c>
      <c r="B62" s="173" t="s">
        <v>569</v>
      </c>
      <c r="C62" s="173" t="s">
        <v>572</v>
      </c>
      <c r="D62" s="174">
        <v>0.64900000000000002</v>
      </c>
      <c r="E62" s="174">
        <v>0.86499999999999999</v>
      </c>
      <c r="F62" s="174">
        <v>1.0820000000000001</v>
      </c>
      <c r="G62" s="174">
        <v>5.3999999999999999E-2</v>
      </c>
      <c r="H62" s="174">
        <v>7.1999999999999995E-2</v>
      </c>
      <c r="I62" s="174">
        <v>0.09</v>
      </c>
      <c r="J62" s="174">
        <v>0.222</v>
      </c>
      <c r="K62" s="174">
        <v>0.29599999999999999</v>
      </c>
      <c r="L62" s="174">
        <v>0.37</v>
      </c>
      <c r="M62" s="175" t="s">
        <v>533</v>
      </c>
    </row>
    <row r="63" spans="1:13">
      <c r="A63" s="20"/>
      <c r="B63" s="20"/>
      <c r="C63" s="20"/>
      <c r="D63" s="20"/>
      <c r="E63" s="20"/>
      <c r="F63" s="20"/>
      <c r="G63" s="20"/>
      <c r="H63" s="20"/>
      <c r="I63" s="20"/>
      <c r="J63" s="20"/>
      <c r="K63" s="20"/>
      <c r="L63" s="20"/>
      <c r="M63" s="20"/>
    </row>
  </sheetData>
  <sheetProtection algorithmName="SHA-512" hashValue="EMNi0qBg5ByL0hp1UfmU7hIgoLkdKJ13Cccz1worEHGTynPjZULMTcVd4N2QPFgnPqBbhC8DmGGgqspngT6WWg==" saltValue="vogBKuejX8UiuQq/BSitdw==" spinCount="100000" sheet="1" objects="1" scenarios="1" formatColumns="0" formatRows="0"/>
  <customSheetViews>
    <customSheetView guid="{99A28103-7007-418B-9D7F-D2D3CBFA05ED}">
      <pageMargins left="0" right="0" top="0" bottom="0" header="0" footer="0"/>
      <headerFooter>
        <oddHeader>&amp;C&amp;"Calibri"&amp;12&amp;KFF0000 OFFICIAL: Sensitive - NSW Government&amp;1#_x000D_</oddHeader>
        <oddFooter>&amp;C_x000D_&amp;1#&amp;"Calibri"&amp;10&amp;K000000 OFFICIAL</oddFooter>
      </headerFooter>
    </customSheetView>
  </customSheetViews>
  <mergeCells count="6">
    <mergeCell ref="A2:J2"/>
    <mergeCell ref="A3:J3"/>
    <mergeCell ref="A5:J5"/>
    <mergeCell ref="A7:J7"/>
    <mergeCell ref="A6:J6"/>
    <mergeCell ref="A4:J4"/>
  </mergeCells>
  <pageMargins left="0.7" right="0.7" top="0.75" bottom="0.75" header="0.3" footer="0.3"/>
  <headerFooter>
    <oddHeader>&amp;C&amp;"Calibri"&amp;12&amp;KFF0000 OFFICIAL: Sensitive - NSW Government&amp;1#_x000D_</oddHeader>
    <oddFooter>&amp;C_x000D_&amp;1#&amp;"Calibri"&amp;10&amp;K000000 OFFICIAL</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5d7cf54-7c29-41bf-b1de-7c254d0e6f72" xsi:nil="true"/>
    <lcf76f155ced4ddcb4097134ff3c332f xmlns="9ec52471-0371-476a-bbf0-9ccae915d1a3">
      <Terms xmlns="http://schemas.microsoft.com/office/infopath/2007/PartnerControls"/>
    </lcf76f155ced4ddcb4097134ff3c332f>
    <i0f84bba906045b4af568ee102a52dcb xmlns="b5d7cf54-7c29-41bf-b1de-7c254d0e6f72">
      <Terms xmlns="http://schemas.microsoft.com/office/infopath/2007/PartnerControls"/>
    </i0f84bba906045b4af568ee102a52dcb>
    <_dlc_DocId xmlns="b5d7cf54-7c29-41bf-b1de-7c254d0e6f72">IREC-1764008873-6997</_dlc_DocId>
    <_dlc_DocIdUrl xmlns="b5d7cf54-7c29-41bf-b1de-7c254d0e6f72">
      <Url>https://infrastructurensw.sharepoint.com/sites/SPIResilienceandDecarbTeamManagement/_layouts/15/DocIdRedir.aspx?ID=IREC-1764008873-6997</Url>
      <Description>IREC-1764008873-6997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784B669F6DBE34BAF677E7F85EC1A10" ma:contentTypeVersion="16" ma:contentTypeDescription="Create a new document." ma:contentTypeScope="" ma:versionID="eedf800ea4948fe65d9a546627d6ee7a">
  <xsd:schema xmlns:xsd="http://www.w3.org/2001/XMLSchema" xmlns:xs="http://www.w3.org/2001/XMLSchema" xmlns:p="http://schemas.microsoft.com/office/2006/metadata/properties" xmlns:ns2="9ec52471-0371-476a-bbf0-9ccae915d1a3" xmlns:ns3="b5d7cf54-7c29-41bf-b1de-7c254d0e6f72" targetNamespace="http://schemas.microsoft.com/office/2006/metadata/properties" ma:root="true" ma:fieldsID="e925e6e5e1a87ab9ca60ac692996b68e" ns2:_="" ns3:_="">
    <xsd:import namespace="9ec52471-0371-476a-bbf0-9ccae915d1a3"/>
    <xsd:import namespace="b5d7cf54-7c29-41bf-b1de-7c254d0e6f72"/>
    <xsd:element name="properties">
      <xsd:complexType>
        <xsd:sequence>
          <xsd:element name="documentManagement">
            <xsd:complexType>
              <xsd:all>
                <xsd:element ref="ns2:MediaServiceFastMetadata" minOccurs="0"/>
                <xsd:element ref="ns2:MediaServiceObjectDetectorVersion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Metadata" minOccurs="0"/>
                <xsd:element ref="ns3:i0f84bba906045b4af568ee102a52dc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c52471-0371-476a-bbf0-9ccae915d1a3"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27fb78-d0d9-4e24-aff0-5d73580ac51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Metadata" ma:index="21" nillable="true" ma:displayName="MediaServiceMetadata" ma:hidden="true" ma:internalName="MediaService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d7cf54-7c29-41bf-b1de-7c254d0e6f7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7b515b9-44bc-439b-a534-55c39ab0dfdb}" ma:internalName="TaxCatchAll" ma:showField="CatchAllData" ma:web="b5d7cf54-7c29-41bf-b1de-7c254d0e6f72">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23" nillable="true" ma:taxonomy="true" ma:internalName="i0f84bba906045b4af568ee102a52dcb" ma:taxonomyFieldName="RevIMBCS" ma:displayName="Record Type" ma:indexed="true" ma:default="" ma:fieldId="{20f84bba-9060-45b4-af56-8ee102a52dcb}" ma:sspId="7827fb78-d0d9-4e24-aff0-5d73580ac510" ma:termSetId="f1cc31f8-3e4a-416d-b155-e4fb6796ceac"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827fb78-d0d9-4e24-aff0-5d73580ac510" ContentTypeId="0x0101" PreviousValue="tru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BAAE96-73AC-4ED8-9C51-7D98BFD9B544}">
  <ds:schemaRefs>
    <ds:schemaRef ds:uri="9ec52471-0371-476a-bbf0-9ccae915d1a3"/>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b5d7cf54-7c29-41bf-b1de-7c254d0e6f72"/>
    <ds:schemaRef ds:uri="http://purl.org/dc/dcmitype/"/>
    <ds:schemaRef ds:uri="http://purl.org/dc/terms/"/>
  </ds:schemaRefs>
</ds:datastoreItem>
</file>

<file path=customXml/itemProps2.xml><?xml version="1.0" encoding="utf-8"?>
<ds:datastoreItem xmlns:ds="http://schemas.openxmlformats.org/officeDocument/2006/customXml" ds:itemID="{41218BAE-27A3-47C0-8775-BAA428FA8391}">
  <ds:schemaRefs>
    <ds:schemaRef ds:uri="http://schemas.microsoft.com/sharepoint/events"/>
  </ds:schemaRefs>
</ds:datastoreItem>
</file>

<file path=customXml/itemProps3.xml><?xml version="1.0" encoding="utf-8"?>
<ds:datastoreItem xmlns:ds="http://schemas.openxmlformats.org/officeDocument/2006/customXml" ds:itemID="{838C0D44-9191-4055-81EC-24D230982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c52471-0371-476a-bbf0-9ccae915d1a3"/>
    <ds:schemaRef ds:uri="b5d7cf54-7c29-41bf-b1de-7c254d0e6f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D31CCA-50E5-4172-87B9-776306470D54}">
  <ds:schemaRefs>
    <ds:schemaRef ds:uri="Microsoft.SharePoint.Taxonomy.ContentTypeSync"/>
  </ds:schemaRefs>
</ds:datastoreItem>
</file>

<file path=customXml/itemProps5.xml><?xml version="1.0" encoding="utf-8"?>
<ds:datastoreItem xmlns:ds="http://schemas.openxmlformats.org/officeDocument/2006/customXml" ds:itemID="{7A01A654-66CF-46AF-8308-80A1F745FC72}">
  <ds:schemaRefs>
    <ds:schemaRef ds:uri="http://schemas.microsoft.com/sharepoint/v3/contenttype/forms"/>
  </ds:schemaRefs>
</ds:datastoreItem>
</file>

<file path=docMetadata/LabelInfo.xml><?xml version="1.0" encoding="utf-8"?>
<clbl:labelList xmlns:clbl="http://schemas.microsoft.com/office/2020/mipLabelMetadata">
  <clbl:label id="{59096ad9-8b60-446a-90b7-017dbb9421a3}" enabled="1" method="Standard" siteId="{3d234255-e20f-4205-88a5-9658a402999b}" contentBits="0" removed="0"/>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Summary of EF sources</vt:lpstr>
      <vt:lpstr>1.1 Product Stage EFs</vt:lpstr>
      <vt:lpstr>1.2 Transport EFs</vt:lpstr>
      <vt:lpstr>1.3 Energy EFs and Conversions</vt:lpstr>
      <vt:lpstr>1.4 Land Use EFs</vt:lpstr>
      <vt:lpstr>1.5 Waste treatment EFs</vt:lpstr>
      <vt:lpstr>1.6 Concrete EF calculator</vt:lpstr>
      <vt:lpstr>2.1 Benchmarks - physical unit</vt:lpstr>
      <vt:lpstr>2.2 Benchmarks - material spend</vt:lpstr>
      <vt:lpstr>3.1 Transport distances</vt:lpstr>
      <vt:lpstr>3.2 Wastage and EOL rates</vt:lpstr>
    </vt:vector>
  </TitlesOfParts>
  <Manager/>
  <Company>iNSW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Isabella Mandic</dc:creator>
  <cp:keywords/>
  <dc:description/>
  <cp:lastModifiedBy>Maryia Haworth</cp:lastModifiedBy>
  <cp:revision/>
  <dcterms:created xsi:type="dcterms:W3CDTF">2024-09-13T06:09:19Z</dcterms:created>
  <dcterms:modified xsi:type="dcterms:W3CDTF">2025-03-28T00:20:30Z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0x0101002784B669F6DBE34BAF677E7F85EC1A10</vt:lpwstr>
  </property>
  <property fmtid="{D5CDD505-2E9C-101B-9397-08002B2CF9AE}" pid="3" name="_dlc_DocIdItemGuid">
    <vt:lpwstr>37b9950b-514b-4402-8af3-5daf717848d9</vt:lpwstr>
  </property>
  <property fmtid="{D5CDD505-2E9C-101B-9397-08002B2CF9AE}" pid="4" name="MediaServiceImageTags">
    <vt:lpwstr/>
  </property>
  <property fmtid="{D5CDD505-2E9C-101B-9397-08002B2CF9AE}" pid="5" name="RevIMBCS">
    <vt:lpwstr/>
  </property>
  <property fmtid="{D5CDD505-2E9C-101B-9397-08002B2CF9AE}" pid="6" name="MSIP_Label_f5fd5864-9fad-4c07-a13a-9d93ff6b42e8_Enabled">
    <vt:lpwstr>true</vt:lpwstr>
  </property>
  <property fmtid="{D5CDD505-2E9C-101B-9397-08002B2CF9AE}" pid="7" name="MSIP_Label_f5fd5864-9fad-4c07-a13a-9d93ff6b42e8_SetDate">
    <vt:lpwstr>2024-09-30T06:11:00Z</vt:lpwstr>
  </property>
  <property fmtid="{D5CDD505-2E9C-101B-9397-08002B2CF9AE}" pid="8" name="MSIP_Label_f5fd5864-9fad-4c07-a13a-9d93ff6b42e8_Method">
    <vt:lpwstr>Privileged</vt:lpwstr>
  </property>
  <property fmtid="{D5CDD505-2E9C-101B-9397-08002B2CF9AE}" pid="9" name="MSIP_Label_f5fd5864-9fad-4c07-a13a-9d93ff6b42e8_Name">
    <vt:lpwstr>OS NSW GOV</vt:lpwstr>
  </property>
  <property fmtid="{D5CDD505-2E9C-101B-9397-08002B2CF9AE}" pid="10" name="MSIP_Label_f5fd5864-9fad-4c07-a13a-9d93ff6b42e8_SiteId">
    <vt:lpwstr>6ffaf3c0-2ad5-4e35-91f8-bb7221be3f28</vt:lpwstr>
  </property>
  <property fmtid="{D5CDD505-2E9C-101B-9397-08002B2CF9AE}" pid="11" name="MSIP_Label_f5fd5864-9fad-4c07-a13a-9d93ff6b42e8_ActionId">
    <vt:lpwstr>2e2dfdc9-a9fd-4c56-ab5c-d1ed232ee1e8</vt:lpwstr>
  </property>
  <property fmtid="{D5CDD505-2E9C-101B-9397-08002B2CF9AE}" pid="12" name="MSIP_Label_f5fd5864-9fad-4c07-a13a-9d93ff6b42e8_ContentBits">
    <vt:lpwstr>3</vt:lpwstr>
  </property>
  <property fmtid="{D5CDD505-2E9C-101B-9397-08002B2CF9AE}" pid="13" name="MSIP_Label_83709595-deb9-4ceb-bf06-8305974a2062_Enabled">
    <vt:lpwstr>true</vt:lpwstr>
  </property>
  <property fmtid="{D5CDD505-2E9C-101B-9397-08002B2CF9AE}" pid="14" name="MSIP_Label_83709595-deb9-4ceb-bf06-8305974a2062_SetDate">
    <vt:lpwstr>2024-10-16T22:08:15Z</vt:lpwstr>
  </property>
  <property fmtid="{D5CDD505-2E9C-101B-9397-08002B2CF9AE}" pid="15" name="MSIP_Label_83709595-deb9-4ceb-bf06-8305974a2062_Method">
    <vt:lpwstr>Standard</vt:lpwstr>
  </property>
  <property fmtid="{D5CDD505-2E9C-101B-9397-08002B2CF9AE}" pid="16" name="MSIP_Label_83709595-deb9-4ceb-bf06-8305974a2062_Name">
    <vt:lpwstr>Official</vt:lpwstr>
  </property>
  <property fmtid="{D5CDD505-2E9C-101B-9397-08002B2CF9AE}" pid="17" name="MSIP_Label_83709595-deb9-4ceb-bf06-8305974a2062_SiteId">
    <vt:lpwstr>cb356782-ad9a-47fb-878b-7ebceb85b86c</vt:lpwstr>
  </property>
  <property fmtid="{D5CDD505-2E9C-101B-9397-08002B2CF9AE}" pid="18" name="MSIP_Label_83709595-deb9-4ceb-bf06-8305974a2062_ActionId">
    <vt:lpwstr>56061a1a-c241-4e63-b151-1cefc9bee428</vt:lpwstr>
  </property>
  <property fmtid="{D5CDD505-2E9C-101B-9397-08002B2CF9AE}" pid="19" name="MSIP_Label_83709595-deb9-4ceb-bf06-8305974a2062_ContentBits">
    <vt:lpwstr>2</vt:lpwstr>
  </property>
  <property fmtid="{D5CDD505-2E9C-101B-9397-08002B2CF9AE}" pid="20" name="MSIP_Label_fbc029f1-7b6e-4e10-8282-fc5331153e31_Enabled">
    <vt:lpwstr>true</vt:lpwstr>
  </property>
  <property fmtid="{D5CDD505-2E9C-101B-9397-08002B2CF9AE}" pid="21" name="MSIP_Label_fbc029f1-7b6e-4e10-8282-fc5331153e31_SetDate">
    <vt:lpwstr>2024-12-03T03:24:16Z</vt:lpwstr>
  </property>
  <property fmtid="{D5CDD505-2E9C-101B-9397-08002B2CF9AE}" pid="22" name="MSIP_Label_fbc029f1-7b6e-4e10-8282-fc5331153e31_Method">
    <vt:lpwstr>Privileged</vt:lpwstr>
  </property>
  <property fmtid="{D5CDD505-2E9C-101B-9397-08002B2CF9AE}" pid="23" name="MSIP_Label_fbc029f1-7b6e-4e10-8282-fc5331153e31_Name">
    <vt:lpwstr>fbc029f1-7b6e-4e10-8282-fc5331153e31</vt:lpwstr>
  </property>
  <property fmtid="{D5CDD505-2E9C-101B-9397-08002B2CF9AE}" pid="24" name="MSIP_Label_fbc029f1-7b6e-4e10-8282-fc5331153e31_SiteId">
    <vt:lpwstr>37247798-f42c-42fd-8a37-d49c7128d36b</vt:lpwstr>
  </property>
  <property fmtid="{D5CDD505-2E9C-101B-9397-08002B2CF9AE}" pid="25" name="MSIP_Label_fbc029f1-7b6e-4e10-8282-fc5331153e31_ActionId">
    <vt:lpwstr>986ff872-adab-40a7-9e7b-037a80ea1073</vt:lpwstr>
  </property>
  <property fmtid="{D5CDD505-2E9C-101B-9397-08002B2CF9AE}" pid="26" name="MSIP_Label_fbc029f1-7b6e-4e10-8282-fc5331153e31_ContentBits">
    <vt:lpwstr>0</vt:lpwstr>
  </property>
</Properties>
</file>